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codeName="ThisWorkbook" defaultThemeVersion="124226" filterPrivacy="1"/>
  <xr:revisionPtr xr6:coauthVersionLast="47" xr6:coauthVersionMax="47" documentId="13_ncr:1_{AC313077-3E5D-433F-B1F3-8FBB38184D3E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P7" sheetId="4"/>
    <sheet r:id="rId2" name="P8、P9" sheetId="10"/>
    <sheet r:id="rId3" name="P10" sheetId="2"/>
    <sheet r:id="rId4" name="P11～P15" sheetId="11"/>
    <sheet r:id="rId5" name="P16、P17" sheetId="13"/>
    <sheet r:id="rId6" name="P18" sheetId="12"/>
    <sheet r:id="rId7" name="P19" sheetId="14"/>
    <sheet r:id="rId8" name="P20" sheetId="15"/>
  </sheets>
  <definedNames>
    <definedName localSheetId="3" name="_xlnm.Print_Area">'P11～P15'!$A$1:$AX$50</definedName>
    <definedName localSheetId="5" name="_xlnm.Print_Area">'P18'!$A$1:$G$47</definedName>
    <definedName localSheetId="1" name="_xlnm.Print_Area">'P8、P9'!$A$1:$T$62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X33" i="11" l="1"/>
  <c r="AX32" i="11"/>
  <c r="AX31" i="11"/>
  <c r="AX30" i="11"/>
  <c r="AX29" i="11"/>
  <c r="AX28" i="11"/>
  <c r="AX27" i="11"/>
  <c r="AX26" i="11"/>
  <c r="AX25" i="11"/>
  <c r="AX24" i="11"/>
  <c r="AX23" i="11"/>
  <c r="AX22" i="11"/>
  <c r="AX21" i="11"/>
  <c r="AX20" i="11"/>
  <c r="AX19" i="11"/>
  <c r="AX17" i="11"/>
  <c r="AX16" i="11"/>
  <c r="AX15" i="11"/>
  <c r="AX14" i="11"/>
  <c r="AX13" i="11"/>
  <c r="AX12" i="11"/>
  <c r="AX11" i="11"/>
  <c r="AX9" i="11"/>
  <c r="AN50" i="11"/>
  <c r="AN49" i="11"/>
  <c r="AN48" i="11"/>
  <c r="AN47" i="11"/>
  <c r="AN46" i="11"/>
  <c r="AN45" i="11"/>
  <c r="AN44" i="11"/>
  <c r="AN43" i="11"/>
  <c r="AN41" i="11"/>
  <c r="AN40" i="11"/>
  <c r="AN39" i="11"/>
  <c r="AN38" i="11"/>
  <c r="AN37" i="11"/>
  <c r="AN36" i="11"/>
  <c r="AN35" i="11"/>
  <c r="AN34" i="11"/>
  <c r="AN33" i="11"/>
  <c r="AN32" i="11"/>
  <c r="AN31" i="11"/>
  <c r="AN30" i="11"/>
  <c r="AN29" i="11"/>
  <c r="AN28" i="11"/>
  <c r="AN27" i="11"/>
  <c r="AN26" i="11"/>
  <c r="AN25" i="11"/>
  <c r="AN24" i="11"/>
  <c r="AN23" i="11"/>
  <c r="AN21" i="11"/>
  <c r="AN20" i="11"/>
  <c r="AN19" i="11"/>
  <c r="AN18" i="11"/>
  <c r="AN17" i="11"/>
  <c r="AN16" i="11"/>
  <c r="AN15" i="11"/>
  <c r="AN14" i="11"/>
  <c r="AN13" i="11"/>
  <c r="AN12" i="11"/>
  <c r="AN11" i="11"/>
  <c r="AN10" i="11"/>
  <c r="AN9" i="11"/>
  <c r="AD50" i="11"/>
  <c r="AD49" i="11"/>
  <c r="AD48" i="11"/>
  <c r="AD47" i="11"/>
  <c r="AD46" i="11"/>
  <c r="AD45" i="11"/>
  <c r="AD44" i="11"/>
  <c r="AD43" i="11"/>
  <c r="AD42" i="11"/>
  <c r="AD41" i="11"/>
  <c r="AD40" i="11"/>
  <c r="AD39" i="11"/>
  <c r="AD38" i="11"/>
  <c r="AD37" i="11"/>
  <c r="AD36" i="11"/>
  <c r="AD35" i="11"/>
  <c r="AD34" i="11"/>
  <c r="AD33" i="11"/>
  <c r="AD32" i="11"/>
  <c r="AD31" i="11"/>
  <c r="AD30" i="11"/>
  <c r="AD29" i="11"/>
  <c r="AD28" i="11"/>
  <c r="AD27" i="11"/>
  <c r="AD26" i="11"/>
  <c r="AD25" i="11"/>
  <c r="AD24" i="11"/>
  <c r="AD23" i="11"/>
  <c r="AD22" i="11"/>
  <c r="AD21" i="11"/>
  <c r="AD20" i="11"/>
  <c r="AD19" i="11"/>
  <c r="AD18" i="11"/>
  <c r="AD17" i="11"/>
  <c r="AD16" i="11"/>
  <c r="AD15" i="11"/>
  <c r="AD14" i="11"/>
  <c r="AD13" i="11"/>
  <c r="AD12" i="11"/>
  <c r="AD11" i="11"/>
  <c r="AD10" i="11"/>
  <c r="AD9" i="11"/>
  <c r="T50" i="11"/>
  <c r="T49" i="11"/>
  <c r="T48" i="11"/>
  <c r="T47" i="11"/>
  <c r="T46" i="11"/>
  <c r="T45" i="11"/>
  <c r="T44" i="11"/>
  <c r="T43" i="11"/>
  <c r="T42" i="11"/>
  <c r="T41" i="11"/>
  <c r="T40" i="11"/>
  <c r="T39" i="11"/>
  <c r="T38" i="11"/>
  <c r="T36" i="11"/>
  <c r="T35" i="11"/>
  <c r="T34" i="11"/>
  <c r="T33" i="11"/>
  <c r="T32" i="11"/>
  <c r="T31" i="11"/>
  <c r="T30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13" i="11"/>
  <c r="T12" i="11"/>
  <c r="T11" i="11"/>
  <c r="T9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9" i="11"/>
  <c r="C9" i="11"/>
  <c r="G8" i="12"/>
  <c r="F8" i="12"/>
  <c r="D8" i="12"/>
  <c r="B8" i="12"/>
  <c r="G25" i="2" l="1"/>
  <c r="G24" i="2"/>
  <c r="G23" i="2"/>
  <c r="G22" i="2"/>
  <c r="G21" i="2"/>
  <c r="G20" i="2"/>
  <c r="G19" i="2"/>
  <c r="G18" i="2"/>
  <c r="G17" i="2"/>
  <c r="G16" i="2"/>
  <c r="G15" i="2"/>
  <c r="G14" i="2"/>
  <c r="D24" i="2"/>
  <c r="D23" i="2"/>
  <c r="D22" i="2"/>
  <c r="D21" i="2"/>
  <c r="D20" i="2"/>
  <c r="D19" i="2"/>
  <c r="D18" i="2"/>
  <c r="D17" i="2"/>
  <c r="D16" i="2"/>
  <c r="D15" i="2"/>
  <c r="D14" i="2"/>
  <c r="D25" i="2"/>
  <c r="D12" i="2" l="1"/>
  <c r="T57" i="10"/>
  <c r="S57" i="10"/>
  <c r="R57" i="10"/>
  <c r="Q55" i="10"/>
  <c r="Q57" i="10"/>
  <c r="I12" i="2"/>
  <c r="H12" i="2"/>
  <c r="G12" i="2"/>
  <c r="F12" i="2"/>
  <c r="E12" i="2"/>
  <c r="C12" i="2"/>
  <c r="T55" i="10" l="1"/>
  <c r="D7" i="15" l="1"/>
  <c r="C7" i="15"/>
  <c r="B7" i="15"/>
  <c r="D7" i="14"/>
  <c r="C7" i="14"/>
  <c r="B7" i="14"/>
  <c r="O45" i="13"/>
  <c r="N45" i="13"/>
  <c r="M45" i="13"/>
  <c r="J45" i="13"/>
  <c r="I45" i="13"/>
  <c r="G45" i="13"/>
  <c r="D45" i="13"/>
  <c r="C45" i="13"/>
  <c r="B45" i="13"/>
  <c r="O39" i="13"/>
  <c r="N39" i="13"/>
  <c r="M39" i="13"/>
  <c r="J39" i="13"/>
  <c r="I39" i="13"/>
  <c r="G39" i="13"/>
  <c r="D39" i="13"/>
  <c r="C39" i="13"/>
  <c r="B39" i="13"/>
  <c r="O33" i="13"/>
  <c r="N33" i="13"/>
  <c r="M33" i="13"/>
  <c r="J33" i="13"/>
  <c r="I33" i="13"/>
  <c r="G33" i="13"/>
  <c r="D33" i="13"/>
  <c r="C33" i="13"/>
  <c r="B33" i="13"/>
  <c r="O27" i="13"/>
  <c r="N27" i="13"/>
  <c r="M27" i="13"/>
  <c r="J27" i="13"/>
  <c r="I27" i="13"/>
  <c r="G27" i="13"/>
  <c r="D25" i="13"/>
  <c r="C25" i="13"/>
  <c r="B25" i="13"/>
  <c r="O21" i="13"/>
  <c r="N21" i="13"/>
  <c r="M21" i="13"/>
  <c r="J21" i="13"/>
  <c r="I21" i="13"/>
  <c r="G21" i="13"/>
  <c r="D19" i="13"/>
  <c r="C19" i="13"/>
  <c r="B19" i="13"/>
  <c r="O15" i="13"/>
  <c r="N15" i="13"/>
  <c r="M15" i="13"/>
  <c r="J15" i="13"/>
  <c r="I15" i="13"/>
  <c r="G15" i="13"/>
  <c r="D13" i="13"/>
  <c r="C13" i="13"/>
  <c r="B13" i="13"/>
  <c r="O9" i="13"/>
  <c r="N9" i="13"/>
  <c r="M9" i="13"/>
  <c r="J9" i="13"/>
  <c r="I9" i="13"/>
  <c r="G9" i="13"/>
  <c r="S55" i="10"/>
  <c r="R55" i="10"/>
  <c r="S53" i="10"/>
  <c r="T52" i="10"/>
  <c r="S52" i="10"/>
  <c r="R52" i="10"/>
  <c r="Q52" i="10"/>
  <c r="T49" i="10"/>
  <c r="S49" i="10"/>
  <c r="R49" i="10"/>
  <c r="Q49" i="10"/>
  <c r="T48" i="10"/>
  <c r="S48" i="10"/>
  <c r="R48" i="10"/>
  <c r="Q48" i="10"/>
  <c r="T47" i="10"/>
  <c r="S47" i="10"/>
  <c r="R47" i="10"/>
  <c r="Q47" i="10"/>
  <c r="S46" i="10"/>
  <c r="R46" i="10"/>
  <c r="Q46" i="10"/>
  <c r="S45" i="10"/>
  <c r="R45" i="10"/>
  <c r="Q45" i="10"/>
  <c r="T43" i="10"/>
  <c r="S43" i="10"/>
  <c r="R43" i="10"/>
  <c r="Q43" i="10"/>
  <c r="M8" i="13" l="1"/>
  <c r="C12" i="13"/>
  <c r="O8" i="13"/>
  <c r="N8" i="13"/>
  <c r="D32" i="13"/>
  <c r="B32" i="13"/>
  <c r="D12" i="13"/>
  <c r="B12" i="13"/>
  <c r="C32" i="13"/>
  <c r="C8" i="13" l="1"/>
  <c r="B8" i="13"/>
  <c r="P50" i="13" s="1"/>
  <c r="D8" i="13"/>
  <c r="P13" i="13" l="1"/>
  <c r="K17" i="13"/>
  <c r="K44" i="13"/>
  <c r="K47" i="13"/>
  <c r="P43" i="13"/>
  <c r="E34" i="13"/>
  <c r="K37" i="13"/>
  <c r="P20" i="13"/>
  <c r="P51" i="13"/>
  <c r="E49" i="13"/>
  <c r="E16" i="13"/>
  <c r="P26" i="13"/>
  <c r="K20" i="13"/>
  <c r="K23" i="13"/>
  <c r="E26" i="13"/>
  <c r="P24" i="13"/>
  <c r="E14" i="13"/>
  <c r="K46" i="13"/>
  <c r="E35" i="13"/>
  <c r="E40" i="13"/>
  <c r="K16" i="13"/>
  <c r="P31" i="13"/>
  <c r="P19" i="13"/>
  <c r="E27" i="13"/>
  <c r="K30" i="13"/>
  <c r="E48" i="13"/>
  <c r="K11" i="13"/>
  <c r="P14" i="13"/>
  <c r="P23" i="13"/>
  <c r="E50" i="13"/>
  <c r="P41" i="13"/>
  <c r="P11" i="13"/>
  <c r="P36" i="13"/>
  <c r="K34" i="13"/>
  <c r="P16" i="13"/>
  <c r="K49" i="13"/>
  <c r="K13" i="13"/>
  <c r="K36" i="13"/>
  <c r="K40" i="13"/>
  <c r="E44" i="13"/>
  <c r="P48" i="13"/>
  <c r="E43" i="13"/>
  <c r="P35" i="13"/>
  <c r="E41" i="13"/>
  <c r="P18" i="13"/>
  <c r="E23" i="13"/>
  <c r="E17" i="13"/>
  <c r="K32" i="13"/>
  <c r="K12" i="13"/>
  <c r="K25" i="13"/>
  <c r="K35" i="13"/>
  <c r="E18" i="13"/>
  <c r="P47" i="13"/>
  <c r="E29" i="13"/>
  <c r="P25" i="13"/>
  <c r="K31" i="13"/>
  <c r="E28" i="13"/>
  <c r="K19" i="13"/>
  <c r="P37" i="13"/>
  <c r="K28" i="13"/>
  <c r="P38" i="13"/>
  <c r="P44" i="13"/>
  <c r="E36" i="13"/>
  <c r="K29" i="13"/>
  <c r="P30" i="13"/>
  <c r="P46" i="13"/>
  <c r="K14" i="13"/>
  <c r="K38" i="13"/>
  <c r="E38" i="13"/>
  <c r="E24" i="13"/>
  <c r="K22" i="13"/>
  <c r="P34" i="13"/>
  <c r="P12" i="13"/>
  <c r="E37" i="13"/>
  <c r="P29" i="13"/>
  <c r="E22" i="13"/>
  <c r="P40" i="13"/>
  <c r="K50" i="13"/>
  <c r="K18" i="13"/>
  <c r="E15" i="13"/>
  <c r="E21" i="13"/>
  <c r="K42" i="13"/>
  <c r="P28" i="13"/>
  <c r="P10" i="13"/>
  <c r="P49" i="13"/>
  <c r="K24" i="13"/>
  <c r="P22" i="13"/>
  <c r="E42" i="13"/>
  <c r="E30" i="13"/>
  <c r="P17" i="13"/>
  <c r="P32" i="13"/>
  <c r="K26" i="13"/>
  <c r="P42" i="13"/>
  <c r="K48" i="13"/>
  <c r="K41" i="13"/>
  <c r="K10" i="13"/>
  <c r="K43" i="13"/>
  <c r="E46" i="13"/>
  <c r="E47" i="13"/>
  <c r="E20" i="13"/>
  <c r="K21" i="13" l="1"/>
  <c r="E33" i="13"/>
  <c r="E45" i="13"/>
  <c r="K45" i="13"/>
  <c r="K39" i="13"/>
  <c r="P39" i="13"/>
  <c r="P9" i="13"/>
  <c r="K9" i="13"/>
  <c r="P15" i="13"/>
  <c r="E13" i="13"/>
  <c r="P21" i="13"/>
  <c r="E19" i="13"/>
  <c r="P45" i="13"/>
  <c r="E39" i="13"/>
  <c r="P27" i="13"/>
  <c r="E25" i="13"/>
  <c r="K15" i="13"/>
  <c r="K27" i="13"/>
  <c r="K33" i="13"/>
  <c r="P33" i="13"/>
  <c r="E12" i="13" l="1"/>
  <c r="E32" i="13"/>
  <c r="P8" i="13"/>
  <c r="E8" i="13" l="1"/>
</calcChain>
</file>

<file path=xl/sharedStrings.xml><?xml version="1.0" encoding="utf-8"?>
<sst xmlns="http://schemas.openxmlformats.org/spreadsheetml/2006/main" count="839" uniqueCount="506">
  <si>
    <t>人口</t>
    <rPh sb="0" eb="2">
      <t>ジンコウ</t>
    </rPh>
    <phoneticPr fontId="2"/>
  </si>
  <si>
    <t>人　　　　　口</t>
  </si>
  <si>
    <t>学　校　区　名</t>
  </si>
  <si>
    <t>男</t>
    <rPh sb="0" eb="1">
      <t>オトコ</t>
    </rPh>
    <phoneticPr fontId="2"/>
  </si>
  <si>
    <t>女</t>
    <rPh sb="0" eb="1">
      <t>オンナ</t>
    </rPh>
    <phoneticPr fontId="2"/>
  </si>
  <si>
    <t>総数</t>
  </si>
  <si>
    <t>世帯</t>
    <phoneticPr fontId="2"/>
  </si>
  <si>
    <t>人</t>
    <phoneticPr fontId="2"/>
  </si>
  <si>
    <t>吹田第一小学校区</t>
  </si>
  <si>
    <t>吹田第二小学校区</t>
  </si>
  <si>
    <t>吹田第三小学校区</t>
  </si>
  <si>
    <t>吹田東小学校区</t>
  </si>
  <si>
    <t>吹田南小学校区</t>
  </si>
  <si>
    <t>吹田第六小学校区</t>
  </si>
  <si>
    <t>千里第一小学校区</t>
  </si>
  <si>
    <t>千里第二小学校区</t>
  </si>
  <si>
    <t>千里第三小学校区</t>
  </si>
  <si>
    <t>千里新田小学校区</t>
  </si>
  <si>
    <t>佐井寺小学校区</t>
  </si>
  <si>
    <t>東佐井寺小学校区</t>
  </si>
  <si>
    <t>岸部第一小学校区</t>
  </si>
  <si>
    <t>岸部第二小学校区</t>
  </si>
  <si>
    <t>豊津第一小学校区</t>
  </si>
  <si>
    <t>豊津第二小学校区</t>
  </si>
  <si>
    <t>江坂大池小学校区</t>
  </si>
  <si>
    <t>山手小学校区</t>
  </si>
  <si>
    <t>片山小学校区</t>
  </si>
  <si>
    <t>山田第一小学校区</t>
  </si>
  <si>
    <t>山田第二小学校区</t>
  </si>
  <si>
    <t>山田第三小学校区</t>
  </si>
  <si>
    <t>東山田小学校区</t>
  </si>
  <si>
    <t>南山田小学校区</t>
  </si>
  <si>
    <t>西山田小学校区</t>
  </si>
  <si>
    <t>北山田小学校区</t>
  </si>
  <si>
    <t>佐竹台小学校区</t>
  </si>
  <si>
    <t>高野台小学校区</t>
  </si>
  <si>
    <t>津雲台小学校区</t>
  </si>
  <si>
    <t>古江台小学校区</t>
  </si>
  <si>
    <t>藤白台小学校区</t>
  </si>
  <si>
    <t>青山台小学校区</t>
  </si>
  <si>
    <t>桃山台小学校区</t>
  </si>
  <si>
    <t>千里たけみ小学校区</t>
    <rPh sb="0" eb="2">
      <t>センリ</t>
    </rPh>
    <phoneticPr fontId="2"/>
  </si>
  <si>
    <t>人　　口</t>
    <rPh sb="0" eb="1">
      <t>ヒト</t>
    </rPh>
    <rPh sb="3" eb="4">
      <t>クチ</t>
    </rPh>
    <phoneticPr fontId="2"/>
  </si>
  <si>
    <t>人　口</t>
    <rPh sb="0" eb="1">
      <t>ヒト</t>
    </rPh>
    <rPh sb="2" eb="3">
      <t>クチ</t>
    </rPh>
    <phoneticPr fontId="2"/>
  </si>
  <si>
    <t>総　　数</t>
  </si>
  <si>
    <t>男</t>
  </si>
  <si>
    <t>女</t>
  </si>
  <si>
    <t>構成比</t>
  </si>
  <si>
    <t>老年人口</t>
  </si>
  <si>
    <t>年少人口</t>
  </si>
  <si>
    <t>生産年齢人口</t>
  </si>
  <si>
    <t>面　　積</t>
  </si>
  <si>
    <t>人口密度</t>
  </si>
  <si>
    <t>　　　世帯</t>
  </si>
  <si>
    <t>　　　　 人</t>
  </si>
  <si>
    <t>人／k㎡</t>
    <phoneticPr fontId="2"/>
  </si>
  <si>
    <t>千里丘上</t>
  </si>
  <si>
    <t>西御旅町</t>
  </si>
  <si>
    <t>千里丘北</t>
  </si>
  <si>
    <t>西の庄町</t>
  </si>
  <si>
    <t>青葉丘北</t>
  </si>
  <si>
    <t>千里丘下</t>
  </si>
  <si>
    <t>青葉丘南</t>
  </si>
  <si>
    <t>千里丘中</t>
  </si>
  <si>
    <t>千里丘西</t>
  </si>
  <si>
    <t>高浜町</t>
  </si>
  <si>
    <t>山田南</t>
  </si>
  <si>
    <t>佐井寺南が丘</t>
  </si>
  <si>
    <t>千里万博公園</t>
  </si>
  <si>
    <t>竹谷町</t>
  </si>
  <si>
    <t>幸町</t>
  </si>
  <si>
    <t>千里山霧が丘</t>
  </si>
  <si>
    <t>東御旅町</t>
  </si>
  <si>
    <t>金田町</t>
  </si>
  <si>
    <t>千里山高塚</t>
  </si>
  <si>
    <t>日の出町</t>
  </si>
  <si>
    <t>朝日が丘町</t>
  </si>
  <si>
    <t>上山田</t>
  </si>
  <si>
    <t>平松町</t>
  </si>
  <si>
    <t>朝日町</t>
  </si>
  <si>
    <t>上山手町</t>
  </si>
  <si>
    <t>広芝町</t>
  </si>
  <si>
    <t>芳野町</t>
  </si>
  <si>
    <t>川岸町</t>
  </si>
  <si>
    <t>千里山月が丘</t>
  </si>
  <si>
    <t>藤が丘町</t>
  </si>
  <si>
    <t>南清和園町</t>
  </si>
  <si>
    <t>川園町</t>
  </si>
  <si>
    <t>南高浜町</t>
  </si>
  <si>
    <t>目俵町</t>
  </si>
  <si>
    <t>五月が丘北</t>
  </si>
  <si>
    <t>元町</t>
  </si>
  <si>
    <t>五月が丘西</t>
  </si>
  <si>
    <t>五月が丘東</t>
  </si>
  <si>
    <t>五月が丘南</t>
  </si>
  <si>
    <t>芝田町</t>
  </si>
  <si>
    <t>千里山虹が丘</t>
  </si>
  <si>
    <t>清水</t>
  </si>
  <si>
    <t>山田市場</t>
  </si>
  <si>
    <t>昭和町</t>
  </si>
  <si>
    <t>天道町</t>
  </si>
  <si>
    <t>山田丘</t>
  </si>
  <si>
    <t>新芦屋上</t>
  </si>
  <si>
    <t>出口町</t>
  </si>
  <si>
    <t>山田北</t>
  </si>
  <si>
    <t>新芦屋下</t>
  </si>
  <si>
    <t>千里山星が丘</t>
  </si>
  <si>
    <t>豊津町</t>
  </si>
  <si>
    <t>穂波町</t>
  </si>
  <si>
    <t>江の木町</t>
  </si>
  <si>
    <t>吹東町</t>
  </si>
  <si>
    <t>千里山松が丘</t>
  </si>
  <si>
    <t>中の島町</t>
  </si>
  <si>
    <t>円山町</t>
  </si>
  <si>
    <t>樫切山</t>
  </si>
  <si>
    <t>末広町</t>
  </si>
  <si>
    <t>高城町</t>
  </si>
  <si>
    <t>長野西</t>
  </si>
  <si>
    <t>清和園町</t>
  </si>
  <si>
    <t>長野東</t>
  </si>
  <si>
    <t>都道府県</t>
  </si>
  <si>
    <t>総　　　数</t>
  </si>
  <si>
    <t xml:space="preserve">人 </t>
  </si>
  <si>
    <t>北　海　道</t>
  </si>
  <si>
    <t>京　都　府</t>
  </si>
  <si>
    <t>青　森　県</t>
  </si>
  <si>
    <t>大　阪　府</t>
  </si>
  <si>
    <t>岩　手　県</t>
  </si>
  <si>
    <t>兵　庫　県</t>
  </si>
  <si>
    <t>宮　城　県</t>
  </si>
  <si>
    <t>奈　良　県</t>
  </si>
  <si>
    <t>秋　田　県</t>
  </si>
  <si>
    <t>山　形　県</t>
  </si>
  <si>
    <t>鳥　取　県</t>
  </si>
  <si>
    <t>福　島　県</t>
  </si>
  <si>
    <t>島　根　県</t>
  </si>
  <si>
    <t>茨　城　県</t>
  </si>
  <si>
    <t>岡　山　県</t>
  </si>
  <si>
    <t>栃　木　県</t>
  </si>
  <si>
    <t>広　島　県</t>
  </si>
  <si>
    <t>群　馬　県</t>
  </si>
  <si>
    <t>山　口　県</t>
  </si>
  <si>
    <t>埼　玉　県</t>
  </si>
  <si>
    <t>徳　島　県</t>
  </si>
  <si>
    <t>千　葉　県</t>
  </si>
  <si>
    <t>香　川　県</t>
  </si>
  <si>
    <t>東　京　都</t>
  </si>
  <si>
    <t>愛　媛　県</t>
  </si>
  <si>
    <t>高　知　県</t>
  </si>
  <si>
    <t>新　潟　県</t>
  </si>
  <si>
    <t>福　岡　県</t>
  </si>
  <si>
    <t>富　山　県</t>
  </si>
  <si>
    <t>佐　賀　県</t>
  </si>
  <si>
    <t>石　川　県</t>
  </si>
  <si>
    <t>長　崎　県</t>
  </si>
  <si>
    <t>福　井　県</t>
  </si>
  <si>
    <t>熊　本　県</t>
  </si>
  <si>
    <t>山　梨　県</t>
  </si>
  <si>
    <t>大　分　県</t>
  </si>
  <si>
    <t>長　野　県</t>
  </si>
  <si>
    <t>宮　崎　県</t>
  </si>
  <si>
    <t>岐　阜　県</t>
  </si>
  <si>
    <t>静　岡　県</t>
  </si>
  <si>
    <t>沖　縄　県</t>
  </si>
  <si>
    <t>愛　知　県</t>
  </si>
  <si>
    <t>国　　　外</t>
  </si>
  <si>
    <t>三　重　県</t>
  </si>
  <si>
    <t>そ　の　他</t>
  </si>
  <si>
    <t>滋　賀　県</t>
  </si>
  <si>
    <t>人　　　口</t>
  </si>
  <si>
    <t>性　比</t>
    <phoneticPr fontId="2"/>
  </si>
  <si>
    <t>１世帯</t>
  </si>
  <si>
    <t>対前年</t>
  </si>
  <si>
    <t>平　均</t>
  </si>
  <si>
    <t>人　口</t>
  </si>
  <si>
    <t>　</t>
    <phoneticPr fontId="2"/>
  </si>
  <si>
    <t>(女＝100)</t>
    <phoneticPr fontId="2"/>
  </si>
  <si>
    <t>人　員</t>
  </si>
  <si>
    <t>増減率</t>
  </si>
  <si>
    <t>k㎡</t>
  </si>
  <si>
    <t>％</t>
    <phoneticPr fontId="2"/>
  </si>
  <si>
    <t>昭和15年(1940)</t>
    <phoneticPr fontId="2"/>
  </si>
  <si>
    <t>　－</t>
  </si>
  <si>
    <t>〃</t>
  </si>
  <si>
    <t>　　57　(1982)</t>
    <phoneticPr fontId="2"/>
  </si>
  <si>
    <t>　　58　(1983)</t>
    <phoneticPr fontId="2"/>
  </si>
  <si>
    <t>　　18　(1943)</t>
    <phoneticPr fontId="2"/>
  </si>
  <si>
    <t>△3.2</t>
    <phoneticPr fontId="2"/>
  </si>
  <si>
    <t>　　59　(1984)</t>
    <phoneticPr fontId="2"/>
  </si>
  <si>
    <t>　　19　(1944)</t>
    <phoneticPr fontId="2"/>
  </si>
  <si>
    <t>△4.0</t>
    <phoneticPr fontId="2"/>
  </si>
  <si>
    <t>　　20　(1945)</t>
    <phoneticPr fontId="2"/>
  </si>
  <si>
    <t>　　21　(1946)</t>
    <phoneticPr fontId="2"/>
  </si>
  <si>
    <t>　　62　(1987)</t>
    <phoneticPr fontId="2"/>
  </si>
  <si>
    <t>　　22　(1947)</t>
    <phoneticPr fontId="2"/>
  </si>
  <si>
    <t>　　63　(1988)</t>
    <phoneticPr fontId="2"/>
  </si>
  <si>
    <t>△0.7</t>
    <phoneticPr fontId="2"/>
  </si>
  <si>
    <t>　　23　(1948)</t>
    <phoneticPr fontId="2"/>
  </si>
  <si>
    <t>平成元年(1989)</t>
    <phoneticPr fontId="2"/>
  </si>
  <si>
    <t>△0.6</t>
    <phoneticPr fontId="2"/>
  </si>
  <si>
    <t>　　24　(1949)</t>
    <phoneticPr fontId="2"/>
  </si>
  <si>
    <t>△0.8</t>
    <phoneticPr fontId="2"/>
  </si>
  <si>
    <t>　　25　(1950)</t>
    <phoneticPr fontId="2"/>
  </si>
  <si>
    <t>△0.4</t>
    <phoneticPr fontId="2"/>
  </si>
  <si>
    <t>　　26　(1951)</t>
    <phoneticPr fontId="2"/>
  </si>
  <si>
    <t>△0.5</t>
    <phoneticPr fontId="2"/>
  </si>
  <si>
    <t>　　27　(1952)</t>
    <phoneticPr fontId="2"/>
  </si>
  <si>
    <t>　　28　(1953)</t>
    <phoneticPr fontId="2"/>
  </si>
  <si>
    <t>　　29　(1954)</t>
    <phoneticPr fontId="2"/>
  </si>
  <si>
    <t>　　30　(1955)</t>
    <phoneticPr fontId="2"/>
  </si>
  <si>
    <t>　　31　(1956)</t>
    <phoneticPr fontId="2"/>
  </si>
  <si>
    <t>　　32　(1957)</t>
    <phoneticPr fontId="2"/>
  </si>
  <si>
    <t>　　10　(1998)</t>
    <phoneticPr fontId="2"/>
  </si>
  <si>
    <t>　　33　(1958)</t>
    <phoneticPr fontId="2"/>
  </si>
  <si>
    <t>　　11　(1999)</t>
    <phoneticPr fontId="3"/>
  </si>
  <si>
    <t>〃</t>
    <phoneticPr fontId="2"/>
  </si>
  <si>
    <t>　　34　(1959)</t>
    <phoneticPr fontId="2"/>
  </si>
  <si>
    <t>　　12　(2000)</t>
    <phoneticPr fontId="2"/>
  </si>
  <si>
    <t>　　35　(1960)</t>
    <phoneticPr fontId="2"/>
  </si>
  <si>
    <t>　　13　(2001)</t>
    <phoneticPr fontId="2"/>
  </si>
  <si>
    <t>　　36　(1961)</t>
    <phoneticPr fontId="2"/>
  </si>
  <si>
    <t>　　14　(2002)</t>
    <phoneticPr fontId="2"/>
  </si>
  <si>
    <t>　　37　(1962)</t>
    <phoneticPr fontId="2"/>
  </si>
  <si>
    <t>　　15　(2003)</t>
    <phoneticPr fontId="2"/>
  </si>
  <si>
    <t>　　38　(1963)</t>
    <phoneticPr fontId="2"/>
  </si>
  <si>
    <t>　　16　(2004)</t>
    <phoneticPr fontId="2"/>
  </si>
  <si>
    <t>　　39　(1964)</t>
    <phoneticPr fontId="2"/>
  </si>
  <si>
    <t>　　17　(2005)</t>
  </si>
  <si>
    <t>　　40　(1965)</t>
    <phoneticPr fontId="2"/>
  </si>
  <si>
    <t>　　18　(2006)</t>
  </si>
  <si>
    <t>　　41　(1966)</t>
    <phoneticPr fontId="2"/>
  </si>
  <si>
    <t>　　42　(1967)</t>
    <phoneticPr fontId="2"/>
  </si>
  <si>
    <t>　　20　(2008)</t>
  </si>
  <si>
    <t>　　43　(1968)</t>
    <phoneticPr fontId="2"/>
  </si>
  <si>
    <t>　　44　(1969)</t>
    <phoneticPr fontId="2"/>
  </si>
  <si>
    <t>　　45　(1970)</t>
    <phoneticPr fontId="2"/>
  </si>
  <si>
    <t>　　46　(1971)</t>
    <phoneticPr fontId="2"/>
  </si>
  <si>
    <t>　　47　(1972)</t>
    <phoneticPr fontId="2"/>
  </si>
  <si>
    <t>　　48　(1973)</t>
    <phoneticPr fontId="2"/>
  </si>
  <si>
    <t>　　49　(1974)</t>
    <phoneticPr fontId="2"/>
  </si>
  <si>
    <t>　　50　(1975)</t>
    <phoneticPr fontId="2"/>
  </si>
  <si>
    <t>　　51　(1976)</t>
    <phoneticPr fontId="2"/>
  </si>
  <si>
    <t>　　52　(1977)</t>
    <phoneticPr fontId="2"/>
  </si>
  <si>
    <t>　　53　(1978)</t>
    <phoneticPr fontId="2"/>
  </si>
  <si>
    <t>　　54　(1979)</t>
    <phoneticPr fontId="2"/>
  </si>
  <si>
    <t>　　55　(1980)</t>
    <phoneticPr fontId="2"/>
  </si>
  <si>
    <t>年     次</t>
    <phoneticPr fontId="2"/>
  </si>
  <si>
    <t>世帯数</t>
    <phoneticPr fontId="2"/>
  </si>
  <si>
    <t>人口増減数</t>
  </si>
  <si>
    <t>自　　然　　動　　態</t>
  </si>
  <si>
    <t>社　　会　　動　　態</t>
  </si>
  <si>
    <t>増減数</t>
  </si>
  <si>
    <t>出　生</t>
  </si>
  <si>
    <t>死　亡</t>
  </si>
  <si>
    <t>転　入</t>
  </si>
  <si>
    <t>転　出</t>
  </si>
  <si>
    <t xml:space="preserve">人 </t>
    <phoneticPr fontId="2"/>
  </si>
  <si>
    <t>年　　　次</t>
  </si>
  <si>
    <t>婚　　　　姻</t>
  </si>
  <si>
    <t>離　　　　婚</t>
  </si>
  <si>
    <t>死　　　　産</t>
  </si>
  <si>
    <t>　件</t>
  </si>
  <si>
    <t>人</t>
  </si>
  <si>
    <t>　　19　(2007)</t>
    <phoneticPr fontId="2"/>
  </si>
  <si>
    <t>　　21　(2009)</t>
    <phoneticPr fontId="2"/>
  </si>
  <si>
    <t>　　22　(2010)</t>
    <phoneticPr fontId="2"/>
  </si>
  <si>
    <t>　　23　(2011)</t>
    <phoneticPr fontId="2"/>
  </si>
  <si>
    <t>面 積</t>
    <phoneticPr fontId="2"/>
  </si>
  <si>
    <t>年　　　　次</t>
    <phoneticPr fontId="2"/>
  </si>
  <si>
    <t>年　　月</t>
    <phoneticPr fontId="2"/>
  </si>
  <si>
    <t>資料：総務室・市民課</t>
    <rPh sb="3" eb="6">
      <t>ソウムシツ</t>
    </rPh>
    <rPh sb="7" eb="10">
      <t>シミンカ</t>
    </rPh>
    <phoneticPr fontId="2"/>
  </si>
  <si>
    <t>資料：総務室・市民課</t>
    <rPh sb="3" eb="5">
      <t>ソウム</t>
    </rPh>
    <rPh sb="5" eb="6">
      <t>シツ</t>
    </rPh>
    <rPh sb="7" eb="9">
      <t>シミン</t>
    </rPh>
    <rPh sb="9" eb="10">
      <t>カ</t>
    </rPh>
    <phoneticPr fontId="2"/>
  </si>
  <si>
    <t xml:space="preserve">各年9月30日現在 </t>
    <phoneticPr fontId="2"/>
  </si>
  <si>
    <t>住民登録人口（住民基本台帳人口と外国人登録人口）　（つづき）</t>
    <phoneticPr fontId="2"/>
  </si>
  <si>
    <t>　　24　(2012)</t>
    <phoneticPr fontId="2"/>
  </si>
  <si>
    <t>増減率</t>
    <rPh sb="0" eb="2">
      <t>ゾウゲン</t>
    </rPh>
    <rPh sb="2" eb="3">
      <t>リツ</t>
    </rPh>
    <phoneticPr fontId="2"/>
  </si>
  <si>
    <t>％</t>
  </si>
  <si>
    <t>　　25　(2013)</t>
  </si>
  <si>
    <t>　　26　(2014)</t>
    <phoneticPr fontId="2"/>
  </si>
  <si>
    <t>岸部新町</t>
    <rPh sb="0" eb="2">
      <t>キシベ</t>
    </rPh>
    <rPh sb="2" eb="4">
      <t>シンマチ</t>
    </rPh>
    <phoneticPr fontId="2"/>
  </si>
  <si>
    <t>千里丘北小学校区</t>
    <rPh sb="0" eb="3">
      <t>センリオカ</t>
    </rPh>
    <rPh sb="3" eb="4">
      <t>キタ</t>
    </rPh>
    <rPh sb="4" eb="5">
      <t>ショウ</t>
    </rPh>
    <rPh sb="5" eb="7">
      <t>ガッコウ</t>
    </rPh>
    <rPh sb="7" eb="8">
      <t>ク</t>
    </rPh>
    <phoneticPr fontId="2"/>
  </si>
  <si>
    <t>資料：市民課</t>
    <rPh sb="3" eb="5">
      <t>シミン</t>
    </rPh>
    <rPh sb="5" eb="6">
      <t>カ</t>
    </rPh>
    <phoneticPr fontId="2"/>
  </si>
  <si>
    <t>人　口</t>
    <phoneticPr fontId="2"/>
  </si>
  <si>
    <t>町丁別人口・世帯数等（つづき）</t>
    <phoneticPr fontId="2"/>
  </si>
  <si>
    <t>世　帯　数</t>
    <phoneticPr fontId="2"/>
  </si>
  <si>
    <t>㎡</t>
    <phoneticPr fontId="2"/>
  </si>
  <si>
    <t>尺谷</t>
    <phoneticPr fontId="2"/>
  </si>
  <si>
    <t>世　　帯　　数</t>
    <phoneticPr fontId="2"/>
  </si>
  <si>
    <t>総　　数</t>
    <phoneticPr fontId="2"/>
  </si>
  <si>
    <t>30～34</t>
    <phoneticPr fontId="2"/>
  </si>
  <si>
    <t>65～69</t>
    <phoneticPr fontId="2"/>
  </si>
  <si>
    <t>30</t>
    <phoneticPr fontId="2"/>
  </si>
  <si>
    <t>65</t>
    <phoneticPr fontId="2"/>
  </si>
  <si>
    <t>31</t>
    <phoneticPr fontId="2"/>
  </si>
  <si>
    <t>66</t>
    <phoneticPr fontId="2"/>
  </si>
  <si>
    <t>0～14歳</t>
    <phoneticPr fontId="2"/>
  </si>
  <si>
    <t>32</t>
    <phoneticPr fontId="2"/>
  </si>
  <si>
    <t>67</t>
    <phoneticPr fontId="2"/>
  </si>
  <si>
    <t>33</t>
    <phoneticPr fontId="2"/>
  </si>
  <si>
    <t>68</t>
    <phoneticPr fontId="2"/>
  </si>
  <si>
    <t>34</t>
    <phoneticPr fontId="2"/>
  </si>
  <si>
    <t>69</t>
    <phoneticPr fontId="2"/>
  </si>
  <si>
    <t>35～39</t>
    <phoneticPr fontId="2"/>
  </si>
  <si>
    <t>70～74</t>
    <phoneticPr fontId="2"/>
  </si>
  <si>
    <t>35</t>
    <phoneticPr fontId="2"/>
  </si>
  <si>
    <t>70</t>
    <phoneticPr fontId="2"/>
  </si>
  <si>
    <t>36</t>
    <phoneticPr fontId="2"/>
  </si>
  <si>
    <t>71</t>
    <phoneticPr fontId="2"/>
  </si>
  <si>
    <t>37</t>
    <phoneticPr fontId="2"/>
  </si>
  <si>
    <t>72</t>
    <phoneticPr fontId="2"/>
  </si>
  <si>
    <t>38</t>
    <phoneticPr fontId="2"/>
  </si>
  <si>
    <t>73</t>
    <phoneticPr fontId="2"/>
  </si>
  <si>
    <t>39</t>
    <phoneticPr fontId="2"/>
  </si>
  <si>
    <t>74</t>
    <phoneticPr fontId="2"/>
  </si>
  <si>
    <t>40～44</t>
    <phoneticPr fontId="2"/>
  </si>
  <si>
    <t>75～79</t>
    <phoneticPr fontId="2"/>
  </si>
  <si>
    <t>40</t>
    <phoneticPr fontId="2"/>
  </si>
  <si>
    <t>75</t>
    <phoneticPr fontId="2"/>
  </si>
  <si>
    <t>41</t>
    <phoneticPr fontId="2"/>
  </si>
  <si>
    <t>76</t>
    <phoneticPr fontId="2"/>
  </si>
  <si>
    <t>42</t>
    <phoneticPr fontId="2"/>
  </si>
  <si>
    <t>77</t>
    <phoneticPr fontId="2"/>
  </si>
  <si>
    <t>43</t>
    <phoneticPr fontId="2"/>
  </si>
  <si>
    <t>78</t>
    <phoneticPr fontId="2"/>
  </si>
  <si>
    <t>44</t>
    <phoneticPr fontId="2"/>
  </si>
  <si>
    <t>79</t>
    <phoneticPr fontId="2"/>
  </si>
  <si>
    <t>45～49</t>
    <phoneticPr fontId="2"/>
  </si>
  <si>
    <t>80～84</t>
    <phoneticPr fontId="2"/>
  </si>
  <si>
    <t>45</t>
    <phoneticPr fontId="2"/>
  </si>
  <si>
    <t>80</t>
    <phoneticPr fontId="2"/>
  </si>
  <si>
    <t>46</t>
    <phoneticPr fontId="2"/>
  </si>
  <si>
    <t>81</t>
    <phoneticPr fontId="2"/>
  </si>
  <si>
    <t>47</t>
    <phoneticPr fontId="2"/>
  </si>
  <si>
    <t>82</t>
    <phoneticPr fontId="2"/>
  </si>
  <si>
    <t>48</t>
    <phoneticPr fontId="2"/>
  </si>
  <si>
    <t>83</t>
    <phoneticPr fontId="2"/>
  </si>
  <si>
    <t>49</t>
    <phoneticPr fontId="2"/>
  </si>
  <si>
    <t>84</t>
    <phoneticPr fontId="2"/>
  </si>
  <si>
    <t>15～19</t>
    <phoneticPr fontId="2"/>
  </si>
  <si>
    <t>50～54</t>
    <phoneticPr fontId="2"/>
  </si>
  <si>
    <t>85～89</t>
    <phoneticPr fontId="2"/>
  </si>
  <si>
    <t>50</t>
    <phoneticPr fontId="2"/>
  </si>
  <si>
    <t>85</t>
    <phoneticPr fontId="2"/>
  </si>
  <si>
    <t>51</t>
    <phoneticPr fontId="2"/>
  </si>
  <si>
    <t>86</t>
    <phoneticPr fontId="2"/>
  </si>
  <si>
    <t>52</t>
    <phoneticPr fontId="2"/>
  </si>
  <si>
    <t>87</t>
    <phoneticPr fontId="2"/>
  </si>
  <si>
    <t>53</t>
    <phoneticPr fontId="2"/>
  </si>
  <si>
    <t>88</t>
    <phoneticPr fontId="2"/>
  </si>
  <si>
    <t>54</t>
    <phoneticPr fontId="2"/>
  </si>
  <si>
    <t>89</t>
    <phoneticPr fontId="2"/>
  </si>
  <si>
    <t>20～24</t>
    <phoneticPr fontId="2"/>
  </si>
  <si>
    <t>55～59</t>
    <phoneticPr fontId="2"/>
  </si>
  <si>
    <t>90～94</t>
    <phoneticPr fontId="2"/>
  </si>
  <si>
    <t>55</t>
    <phoneticPr fontId="2"/>
  </si>
  <si>
    <t>90</t>
    <phoneticPr fontId="2"/>
  </si>
  <si>
    <t>56</t>
    <phoneticPr fontId="2"/>
  </si>
  <si>
    <t>91</t>
    <phoneticPr fontId="2"/>
  </si>
  <si>
    <t>57</t>
    <phoneticPr fontId="2"/>
  </si>
  <si>
    <t>92</t>
    <phoneticPr fontId="2"/>
  </si>
  <si>
    <t>58</t>
    <phoneticPr fontId="2"/>
  </si>
  <si>
    <t>93</t>
    <phoneticPr fontId="2"/>
  </si>
  <si>
    <t>59</t>
    <phoneticPr fontId="2"/>
  </si>
  <si>
    <t>94</t>
    <phoneticPr fontId="2"/>
  </si>
  <si>
    <t>25～29</t>
    <phoneticPr fontId="2"/>
  </si>
  <si>
    <t>60～64</t>
    <phoneticPr fontId="2"/>
  </si>
  <si>
    <t>95～99</t>
    <phoneticPr fontId="2"/>
  </si>
  <si>
    <t>60</t>
    <phoneticPr fontId="2"/>
  </si>
  <si>
    <t>95</t>
    <phoneticPr fontId="2"/>
  </si>
  <si>
    <t>61</t>
    <phoneticPr fontId="2"/>
  </si>
  <si>
    <t>96</t>
    <phoneticPr fontId="2"/>
  </si>
  <si>
    <t>62</t>
    <phoneticPr fontId="2"/>
  </si>
  <si>
    <t>97</t>
    <phoneticPr fontId="2"/>
  </si>
  <si>
    <t>63</t>
    <phoneticPr fontId="2"/>
  </si>
  <si>
    <t>98</t>
    <phoneticPr fontId="2"/>
  </si>
  <si>
    <t>64</t>
    <phoneticPr fontId="2"/>
  </si>
  <si>
    <t>99</t>
    <phoneticPr fontId="2"/>
  </si>
  <si>
    <t>　　56　(1981)</t>
    <phoneticPr fontId="2"/>
  </si>
  <si>
    <t>　　2）転入には、転出取消、職権記載等を含みます。</t>
    <phoneticPr fontId="2"/>
  </si>
  <si>
    <t>注：1）死亡には、失踪宣告を含みます。</t>
    <rPh sb="4" eb="6">
      <t>シボウ</t>
    </rPh>
    <rPh sb="9" eb="11">
      <t>シッソウ</t>
    </rPh>
    <rPh sb="11" eb="13">
      <t>センコク</t>
    </rPh>
    <phoneticPr fontId="2"/>
  </si>
  <si>
    <t>　　3）転出には、職権消除等を含みます。</t>
    <phoneticPr fontId="2"/>
  </si>
  <si>
    <t>　　4）転入、転出には、管外転居は含みません。</t>
    <rPh sb="4" eb="6">
      <t>テンニュウ</t>
    </rPh>
    <rPh sb="12" eb="13">
      <t>カン</t>
    </rPh>
    <rPh sb="13" eb="14">
      <t>ガイ</t>
    </rPh>
    <rPh sb="14" eb="16">
      <t>テンキョ</t>
    </rPh>
    <rPh sb="17" eb="18">
      <t>フク</t>
    </rPh>
    <phoneticPr fontId="2"/>
  </si>
  <si>
    <t>令和元年(2019)</t>
    <rPh sb="0" eb="2">
      <t>レイワ</t>
    </rPh>
    <rPh sb="2" eb="4">
      <t>ガンネン</t>
    </rPh>
    <phoneticPr fontId="2"/>
  </si>
  <si>
    <t>　　16　(1941)</t>
    <phoneticPr fontId="2"/>
  </si>
  <si>
    <t>　　17　(1942)</t>
    <phoneticPr fontId="2"/>
  </si>
  <si>
    <t>昭和60年(1985)</t>
    <rPh sb="0" eb="2">
      <t>ショウワ</t>
    </rPh>
    <rPh sb="4" eb="5">
      <t>ネン</t>
    </rPh>
    <phoneticPr fontId="2"/>
  </si>
  <si>
    <t>　　61　(1986)</t>
    <phoneticPr fontId="2"/>
  </si>
  <si>
    <t>　　27　(2015)</t>
    <phoneticPr fontId="2"/>
  </si>
  <si>
    <t>　　28　(2016)</t>
    <phoneticPr fontId="2"/>
  </si>
  <si>
    <t>　　30　(2018)</t>
    <phoneticPr fontId="2"/>
  </si>
  <si>
    <t>丁目</t>
    <rPh sb="0" eb="2">
      <t>チョウメ</t>
    </rPh>
    <phoneticPr fontId="2"/>
  </si>
  <si>
    <t>青山台</t>
    <phoneticPr fontId="2"/>
  </si>
  <si>
    <t>泉町</t>
    <phoneticPr fontId="2"/>
  </si>
  <si>
    <t>内本町</t>
    <phoneticPr fontId="2"/>
  </si>
  <si>
    <t>江坂町</t>
    <phoneticPr fontId="2"/>
  </si>
  <si>
    <t>春日</t>
    <phoneticPr fontId="2"/>
  </si>
  <si>
    <t>片山町</t>
    <phoneticPr fontId="2"/>
  </si>
  <si>
    <t>岸部北</t>
    <phoneticPr fontId="2"/>
  </si>
  <si>
    <t>岸部中</t>
    <phoneticPr fontId="2"/>
  </si>
  <si>
    <t>岸部南</t>
    <phoneticPr fontId="2"/>
  </si>
  <si>
    <t>寿町</t>
    <phoneticPr fontId="2"/>
  </si>
  <si>
    <t>佐井寺</t>
    <phoneticPr fontId="2"/>
  </si>
  <si>
    <t>佐竹台</t>
    <phoneticPr fontId="2"/>
  </si>
  <si>
    <t>千里山竹園</t>
    <phoneticPr fontId="2"/>
  </si>
  <si>
    <t>千里山西</t>
    <phoneticPr fontId="2"/>
  </si>
  <si>
    <t>千里山東</t>
    <phoneticPr fontId="2"/>
  </si>
  <si>
    <t>高野台</t>
    <phoneticPr fontId="2"/>
  </si>
  <si>
    <t>竹見台</t>
    <phoneticPr fontId="2"/>
  </si>
  <si>
    <t>垂水町</t>
    <phoneticPr fontId="2"/>
  </si>
  <si>
    <t>津雲台</t>
    <phoneticPr fontId="2"/>
  </si>
  <si>
    <t>原町</t>
    <phoneticPr fontId="2"/>
  </si>
  <si>
    <t>藤白台</t>
    <phoneticPr fontId="2"/>
  </si>
  <si>
    <t>古江台</t>
    <phoneticPr fontId="2"/>
  </si>
  <si>
    <t>南金田</t>
    <phoneticPr fontId="2"/>
  </si>
  <si>
    <t>南正雀</t>
    <phoneticPr fontId="2"/>
  </si>
  <si>
    <t>南吹田</t>
    <phoneticPr fontId="2"/>
  </si>
  <si>
    <t>桃山台</t>
    <phoneticPr fontId="2"/>
  </si>
  <si>
    <t>山田東</t>
    <phoneticPr fontId="2"/>
  </si>
  <si>
    <t>山田西</t>
    <phoneticPr fontId="2"/>
  </si>
  <si>
    <t>山手町</t>
    <phoneticPr fontId="2"/>
  </si>
  <si>
    <t>町　名</t>
    <rPh sb="0" eb="1">
      <t>マチ</t>
    </rPh>
    <rPh sb="2" eb="3">
      <t>ナ</t>
    </rPh>
    <phoneticPr fontId="2"/>
  </si>
  <si>
    <t>注：1）面積は、住居表示に基づく面積です。</t>
    <phoneticPr fontId="2"/>
  </si>
  <si>
    <t>　　2）住民基本台帳に基づく数値です。</t>
    <rPh sb="4" eb="6">
      <t>ジュウミン</t>
    </rPh>
    <rPh sb="6" eb="8">
      <t>キホン</t>
    </rPh>
    <rPh sb="8" eb="10">
      <t>ダイチョウ</t>
    </rPh>
    <rPh sb="11" eb="12">
      <t>モト</t>
    </rPh>
    <rPh sb="14" eb="16">
      <t>スウチ</t>
    </rPh>
    <phoneticPr fontId="2"/>
  </si>
  <si>
    <t>　　3）寮関係の世帯数は、寮生個々を１世帯としています。</t>
    <phoneticPr fontId="2"/>
  </si>
  <si>
    <t>　　4）下記の「町丁」を秘匿処理しています。</t>
    <phoneticPr fontId="2"/>
  </si>
  <si>
    <t>総数</t>
    <phoneticPr fontId="2"/>
  </si>
  <si>
    <t>注：1）住民基本台帳に基づく数値です。</t>
    <rPh sb="4" eb="6">
      <t>ジュウミン</t>
    </rPh>
    <rPh sb="6" eb="8">
      <t>キホン</t>
    </rPh>
    <rPh sb="8" eb="10">
      <t>ダイチョウ</t>
    </rPh>
    <rPh sb="11" eb="12">
      <t>モト</t>
    </rPh>
    <rPh sb="14" eb="16">
      <t>スウチ</t>
    </rPh>
    <phoneticPr fontId="2"/>
  </si>
  <si>
    <t>注：住民基本台帳に基づく数値です。</t>
    <rPh sb="2" eb="4">
      <t>ジュウミン</t>
    </rPh>
    <rPh sb="4" eb="6">
      <t>キホン</t>
    </rPh>
    <rPh sb="6" eb="8">
      <t>ダイチョウ</t>
    </rPh>
    <rPh sb="9" eb="10">
      <t>モト</t>
    </rPh>
    <rPh sb="12" eb="14">
      <t>スウチ</t>
    </rPh>
    <phoneticPr fontId="2"/>
  </si>
  <si>
    <t>　－</t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</si>
  <si>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</si>
  <si>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</si>
  <si>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</si>
  <si>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</si>
  <si>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</si>
  <si>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</si>
  <si>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</si>
  <si>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</si>
  <si>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</si>
  <si>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</si>
  <si>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</si>
  <si>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</si>
  <si>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　　※集計対象となる町丁には人口の極めて小さい町丁があり、市民の 個人情報が明らかになって</t>
    <phoneticPr fontId="2"/>
  </si>
  <si>
    <t>　　　しまう場合があるため、単に公表を伏せるのではなく、隣接する町丁の結果に足し上げた結</t>
    <rPh sb="43" eb="44">
      <t>ケツ</t>
    </rPh>
    <phoneticPr fontId="2"/>
  </si>
  <si>
    <t>　　　果として公表します。</t>
    <rPh sb="3" eb="4">
      <t>カ</t>
    </rPh>
    <phoneticPr fontId="2"/>
  </si>
  <si>
    <t>　　　「秘匿する町丁」　→　「合算する町丁」</t>
    <phoneticPr fontId="2"/>
  </si>
  <si>
    <t>　　　　岸部新町　   　→　　岸部中３丁目</t>
    <rPh sb="4" eb="6">
      <t>キシベ</t>
    </rPh>
    <rPh sb="6" eb="8">
      <t>シンマチ</t>
    </rPh>
    <rPh sb="16" eb="18">
      <t>キシベ</t>
    </rPh>
    <rPh sb="18" eb="19">
      <t>ナカ</t>
    </rPh>
    <rPh sb="20" eb="22">
      <t>チョウメ</t>
    </rPh>
    <phoneticPr fontId="2"/>
  </si>
  <si>
    <t>　　　　南正雀３丁目   →　　南正雀２丁目</t>
    <phoneticPr fontId="2"/>
  </si>
  <si>
    <t>　　　　山田丘　　   　→　　千里万博公園</t>
    <phoneticPr fontId="2"/>
  </si>
  <si>
    <t>年齢</t>
  </si>
  <si>
    <t>65歳以上</t>
  </si>
  <si>
    <t>0～4</t>
  </si>
  <si>
    <t>5～9</t>
  </si>
  <si>
    <t>10～14</t>
  </si>
  <si>
    <t>15～64歳</t>
  </si>
  <si>
    <t>100歳以上</t>
  </si>
  <si>
    <t>　　2）平成23年（2011）までは、住民基本台帳と外国人登録の合計の人口です。外国人登録法が平</t>
    <rPh sb="4" eb="6">
      <t>ヘイセイ</t>
    </rPh>
    <rPh sb="8" eb="9">
      <t>ネン</t>
    </rPh>
    <rPh sb="19" eb="21">
      <t>ジュウミン</t>
    </rPh>
    <rPh sb="21" eb="23">
      <t>キホン</t>
    </rPh>
    <rPh sb="23" eb="25">
      <t>ダイチョウ</t>
    </rPh>
    <rPh sb="26" eb="28">
      <t>ガイコク</t>
    </rPh>
    <rPh sb="28" eb="29">
      <t>ジン</t>
    </rPh>
    <rPh sb="29" eb="31">
      <t>トウロク</t>
    </rPh>
    <rPh sb="32" eb="34">
      <t>ゴウケイ</t>
    </rPh>
    <rPh sb="35" eb="37">
      <t>ジンコウ</t>
    </rPh>
    <rPh sb="40" eb="42">
      <t>ガイコク</t>
    </rPh>
    <rPh sb="42" eb="43">
      <t>ジン</t>
    </rPh>
    <rPh sb="43" eb="46">
      <t>トウロクホウ</t>
    </rPh>
    <rPh sb="47" eb="48">
      <t>ヒラ</t>
    </rPh>
    <phoneticPr fontId="2"/>
  </si>
  <si>
    <t>注：届出受理件数のみで、他市からの送付分は含みません。</t>
  </si>
  <si>
    <t>　　2）寮関係の世帯数は、寮生個々を1世帯としています。</t>
  </si>
  <si>
    <t>注：1）住民基本台帳に基づく数値です。</t>
  </si>
  <si>
    <t>注：住民基本台帳に基づく数値です。</t>
  </si>
  <si>
    <t>　　29　(2017)</t>
    <phoneticPr fontId="2"/>
  </si>
  <si>
    <t>6　住民登録人口（住民基本台帳人口と外国人登録人口）</t>
    <phoneticPr fontId="2"/>
  </si>
  <si>
    <t>7　人口動態（住民基本台帳人口&lt;外国人含む&gt;）</t>
    <rPh sb="16" eb="18">
      <t>ガイコク</t>
    </rPh>
    <rPh sb="18" eb="19">
      <t>ジン</t>
    </rPh>
    <rPh sb="19" eb="20">
      <t>フク</t>
    </rPh>
    <phoneticPr fontId="2"/>
  </si>
  <si>
    <t>8　婚姻・離婚・死産数</t>
    <phoneticPr fontId="2"/>
  </si>
  <si>
    <t>9　町丁別人口・世帯数等</t>
    <phoneticPr fontId="2"/>
  </si>
  <si>
    <t>10　年齢（各歳）・男女別人口</t>
    <phoneticPr fontId="2"/>
  </si>
  <si>
    <t>11　小学校区別人口・世帯数</t>
    <phoneticPr fontId="2"/>
  </si>
  <si>
    <t>12　都道府県別転入者数</t>
    <phoneticPr fontId="2"/>
  </si>
  <si>
    <t>13　都道府県別転出者数</t>
    <phoneticPr fontId="2"/>
  </si>
  <si>
    <t>　　2）国外からの転入者数に、外国人は含みません。</t>
    <rPh sb="4" eb="6">
      <t>コクガイ</t>
    </rPh>
    <phoneticPr fontId="2"/>
  </si>
  <si>
    <t>令和3年(2021)</t>
    <rPh sb="0" eb="2">
      <t>レイワ</t>
    </rPh>
    <rPh sb="3" eb="4">
      <t>ネン</t>
    </rPh>
    <rPh sb="4" eb="5">
      <t>ヘイネン</t>
    </rPh>
    <phoneticPr fontId="4"/>
  </si>
  <si>
    <t>令和4年(2022)</t>
    <rPh sb="0" eb="2">
      <t>レイワ</t>
    </rPh>
    <rPh sb="3" eb="4">
      <t>ネン</t>
    </rPh>
    <rPh sb="4" eb="5">
      <t>ヘイネン</t>
    </rPh>
    <phoneticPr fontId="4"/>
  </si>
  <si>
    <t>　 　2　(1990)</t>
    <phoneticPr fontId="2"/>
  </si>
  <si>
    <t>　 　3　(1991)</t>
    <phoneticPr fontId="2"/>
  </si>
  <si>
    <t>　　 4　(1992)</t>
    <phoneticPr fontId="2"/>
  </si>
  <si>
    <t>　　 5　(1993)</t>
    <phoneticPr fontId="2"/>
  </si>
  <si>
    <t>　　 6　(1994)</t>
    <phoneticPr fontId="2"/>
  </si>
  <si>
    <t>　　 7　(1995)</t>
    <phoneticPr fontId="2"/>
  </si>
  <si>
    <t>　　 8　(1996)</t>
    <phoneticPr fontId="2"/>
  </si>
  <si>
    <t>　　 9　(1997)</t>
    <phoneticPr fontId="2"/>
  </si>
  <si>
    <t>　　 2　(2020)</t>
    <phoneticPr fontId="2"/>
  </si>
  <si>
    <t>　　 3　(2021)</t>
    <phoneticPr fontId="2"/>
  </si>
  <si>
    <t>　　 4　(2022)</t>
    <phoneticPr fontId="2"/>
  </si>
  <si>
    <t>　　　 成24年（2012）7月9日に廃止され、外国人住民の方も住民基本台帳法が適用されることとな</t>
    <phoneticPr fontId="2"/>
  </si>
  <si>
    <t>　　　 り、平成24年（2012）からは外国人を含む住民基本台帳の人口です。</t>
    <phoneticPr fontId="2"/>
  </si>
  <si>
    <t>神奈川県</t>
    <phoneticPr fontId="2"/>
  </si>
  <si>
    <t>和歌山県</t>
    <phoneticPr fontId="2"/>
  </si>
  <si>
    <t>鹿児島県</t>
    <phoneticPr fontId="2"/>
  </si>
  <si>
    <t xml:space="preserve">  　   秘匿する町丁の基準。　世帯数が「１～６」の町丁。</t>
    <phoneticPr fontId="2"/>
  </si>
  <si>
    <t>令和5年(2023)</t>
    <rPh sb="0" eb="2">
      <t>レイワ</t>
    </rPh>
    <rPh sb="3" eb="4">
      <t>ネン</t>
    </rPh>
    <rPh sb="4" eb="5">
      <t>ヘイネン</t>
    </rPh>
    <phoneticPr fontId="4"/>
  </si>
  <si>
    <t xml:space="preserve">注：1）昭和15年（1940）､昭和22年（1947）､昭和25年（1950）は､10月1日現在の国勢調査人口です。 </t>
    <rPh sb="0" eb="1">
      <t>チュウ</t>
    </rPh>
    <rPh sb="4" eb="6">
      <t>ショウワ</t>
    </rPh>
    <rPh sb="8" eb="9">
      <t>ネン</t>
    </rPh>
    <rPh sb="16" eb="18">
      <t>ショウワ</t>
    </rPh>
    <rPh sb="20" eb="21">
      <t>ネン</t>
    </rPh>
    <rPh sb="28" eb="30">
      <t>ショウワ</t>
    </rPh>
    <rPh sb="32" eb="33">
      <t>ネン</t>
    </rPh>
    <rPh sb="43" eb="44">
      <t>ガツ</t>
    </rPh>
    <rPh sb="45" eb="46">
      <t>ニチ</t>
    </rPh>
    <rPh sb="46" eb="47">
      <t>ゲン</t>
    </rPh>
    <phoneticPr fontId="2"/>
  </si>
  <si>
    <t>　 　5　(2023)</t>
    <phoneticPr fontId="2"/>
  </si>
  <si>
    <t>〃</t>
    <phoneticPr fontId="2"/>
  </si>
  <si>
    <t>令和6年(2024)</t>
    <rPh sb="0" eb="2">
      <t>レイワ</t>
    </rPh>
    <rPh sb="3" eb="4">
      <t>ネン</t>
    </rPh>
    <rPh sb="4" eb="5">
      <t>ヘイネン</t>
    </rPh>
    <phoneticPr fontId="4"/>
  </si>
  <si>
    <t>資料：総務室・市民課</t>
    <phoneticPr fontId="2"/>
  </si>
  <si>
    <t>　 7　(2025)</t>
    <phoneticPr fontId="2"/>
  </si>
  <si>
    <t>令和7年(2025)</t>
    <rPh sb="0" eb="2">
      <t>レイワ</t>
    </rPh>
    <rPh sb="3" eb="4">
      <t>ネン</t>
    </rPh>
    <rPh sb="4" eb="5">
      <t>ヘイネン</t>
    </rPh>
    <phoneticPr fontId="4"/>
  </si>
  <si>
    <t>令和7年(2025年)9月30日現在</t>
    <rPh sb="0" eb="2">
      <t>レイワ</t>
    </rPh>
    <rPh sb="3" eb="4">
      <t>ネン</t>
    </rPh>
    <rPh sb="9" eb="10">
      <t>ネン</t>
    </rPh>
    <rPh sb="12" eb="13">
      <t>ガツ</t>
    </rPh>
    <rPh sb="15" eb="18">
      <t>ニチゲンザイ</t>
    </rPh>
    <phoneticPr fontId="2"/>
  </si>
  <si>
    <t>令和7年(2025年)9月30日現在</t>
    <rPh sb="0" eb="2">
      <t>レイワ</t>
    </rPh>
    <rPh sb="3" eb="4">
      <t>ネン</t>
    </rPh>
    <phoneticPr fontId="2"/>
  </si>
  <si>
    <t>令和7年(2025年)9月30日現在</t>
    <rPh sb="0" eb="2">
      <t>レイワ</t>
    </rPh>
    <rPh sb="3" eb="4">
      <t>ネン</t>
    </rPh>
    <rPh sb="9" eb="10">
      <t>ネン</t>
    </rPh>
    <phoneticPr fontId="3"/>
  </si>
  <si>
    <t>令和7年(2025年)</t>
    <rPh sb="0" eb="2">
      <t>レイワ</t>
    </rPh>
    <phoneticPr fontId="2"/>
  </si>
  <si>
    <t>　 　6　(2024)</t>
    <phoneticPr fontId="2"/>
  </si>
  <si>
    <t>X</t>
  </si>
  <si>
    <t>X</t>
    <phoneticPr fontId="2"/>
  </si>
  <si>
    <t>-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</si>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</sst>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_);[Red]\(0\)"/>
    <numFmt numFmtId="177" formatCode="0.0;&quot;△ &quot;0.0"/>
    <numFmt numFmtId="178" formatCode="0.0"/>
    <numFmt numFmtId="179" formatCode="0.0_);[Red]\(0.0\)"/>
    <numFmt numFmtId="180" formatCode="#,##0_);[Red]\(#,##0\)"/>
    <numFmt numFmtId="181" formatCode="#,##0.0;\-#,##0.0"/>
    <numFmt numFmtId="182" formatCode="&quot;&quot;\ #,##0;&quot;△&quot;\ #,##0"/>
    <numFmt numFmtId="183" formatCode="#,##0.0;&quot;△ &quot;#,##0.0"/>
    <numFmt numFmtId="184" formatCode="#,##0;&quot;△ &quot;#,##0"/>
    <numFmt numFmtId="185" formatCode="&quot;&quot;\ #,##0.0;&quot;△&quot;\ #,##0.0"/>
    <numFmt numFmtId="186" formatCode="#,##0.0"/>
    <numFmt numFmtId="187" formatCode="#,##0.0;[Red]\-#,##0.0"/>
    <numFmt numFmtId="188" formatCode="0.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2"/>
      <name val="HGｺﾞｼｯｸM"/>
      <family val="3"/>
      <charset val="128"/>
    </font>
    <font>
      <b/>
      <sz val="36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2"/>
      <name val="BIZ UD明朝 Medium"/>
      <family val="1"/>
      <charset val="128"/>
    </font>
    <font>
      <b/>
      <sz val="10"/>
      <name val="BIZ UD明朝 Medium"/>
      <family val="1"/>
      <charset val="128"/>
    </font>
    <font>
      <sz val="10"/>
      <name val="BIZ UD明朝 Medium"/>
      <family val="1"/>
      <charset val="128"/>
    </font>
    <font>
      <sz val="10"/>
      <color indexed="8"/>
      <name val="BIZ UD明朝 Medium"/>
      <family val="1"/>
      <charset val="128"/>
    </font>
    <font>
      <sz val="8"/>
      <color indexed="8"/>
      <name val="BIZ UD明朝 Medium"/>
      <family val="1"/>
      <charset val="128"/>
    </font>
    <font>
      <sz val="9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0"/>
      <color indexed="8"/>
      <name val="BIZ UD明朝 Medium"/>
      <family val="1"/>
      <charset val="128"/>
    </font>
    <font>
      <sz val="9"/>
      <color indexed="8"/>
      <name val="BIZ UD明朝 Medium"/>
      <family val="1"/>
      <charset val="128"/>
    </font>
    <font>
      <sz val="12"/>
      <name val="BIZ UD明朝 Medium"/>
      <family val="1"/>
      <charset val="128"/>
    </font>
    <font>
      <sz val="14"/>
      <color indexed="8"/>
      <name val="BIZ UD明朝 Medium"/>
      <family val="1"/>
      <charset val="128"/>
    </font>
    <font>
      <sz val="14"/>
      <name val="BIZ UD明朝 Medium"/>
      <family val="1"/>
      <charset val="128"/>
    </font>
    <font>
      <sz val="8"/>
      <name val="BIZ UD明朝 Medium"/>
      <family val="1"/>
      <charset val="128"/>
    </font>
    <font>
      <b/>
      <sz val="9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sz val="10"/>
      <color theme="0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indexed="8"/>
      </right>
      <top style="medium">
        <color indexed="8"/>
      </top>
      <bottom/>
      <diagonal/>
    </border>
    <border>
      <left/>
      <right style="dotted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tted">
        <color indexed="8"/>
      </right>
      <top style="thin">
        <color indexed="8"/>
      </top>
      <bottom/>
      <diagonal/>
    </border>
    <border>
      <left/>
      <right style="dotted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/>
  </cellStyleXfs>
  <cellXfs count="335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9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horizontal="centerContinuous" vertical="center"/>
    </xf>
    <xf numFmtId="0" fontId="10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 vertical="center"/>
    </xf>
    <xf numFmtId="0" fontId="10" fillId="0" borderId="0" xfId="0" applyFont="1" applyFill="1" applyAlignment="1">
      <alignment vertical="center"/>
    </xf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11" fillId="0" borderId="3" xfId="0" applyFont="1" applyFill="1" applyBorder="1" applyAlignment="1" applyProtection="1">
      <alignment vertical="center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 shrinkToFit="1"/>
    </xf>
    <xf numFmtId="0" fontId="10" fillId="0" borderId="7" xfId="0" applyFont="1" applyFill="1" applyBorder="1" applyAlignment="1" applyProtection="1">
      <alignment vertical="center"/>
    </xf>
    <xf numFmtId="0" fontId="12" fillId="0" borderId="8" xfId="0" applyFont="1" applyFill="1" applyBorder="1" applyAlignment="1" applyProtection="1">
      <alignment horizontal="right"/>
    </xf>
    <xf numFmtId="0" fontId="12" fillId="0" borderId="8" xfId="0" applyFont="1" applyFill="1" applyBorder="1" applyAlignment="1" applyProtection="1"/>
    <xf numFmtId="0" fontId="12" fillId="0" borderId="8" xfId="0" applyFont="1" applyFill="1" applyBorder="1" applyAlignment="1"/>
    <xf numFmtId="0" fontId="13" fillId="0" borderId="0" xfId="0" applyFont="1" applyFill="1" applyAlignment="1" applyProtection="1">
      <alignment vertical="center"/>
    </xf>
    <xf numFmtId="0" fontId="12" fillId="0" borderId="9" xfId="0" applyFont="1" applyFill="1" applyBorder="1" applyAlignment="1" applyProtection="1">
      <alignment horizontal="right"/>
    </xf>
    <xf numFmtId="49" fontId="11" fillId="0" borderId="0" xfId="0" applyNumberFormat="1" applyFont="1" applyFill="1" applyAlignment="1" applyProtection="1">
      <alignment vertical="center"/>
    </xf>
    <xf numFmtId="37" fontId="10" fillId="0" borderId="0" xfId="0" applyNumberFormat="1" applyFont="1" applyFill="1" applyAlignment="1" applyProtection="1">
      <alignment vertical="center"/>
    </xf>
    <xf numFmtId="0" fontId="10" fillId="0" borderId="0" xfId="0" applyFont="1" applyFill="1" applyAlignment="1">
      <alignment horizontal="right" vertical="center"/>
    </xf>
    <xf numFmtId="178" fontId="10" fillId="0" borderId="0" xfId="0" applyNumberFormat="1" applyFont="1" applyFill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vertical="center"/>
    </xf>
    <xf numFmtId="2" fontId="10" fillId="0" borderId="10" xfId="0" applyNumberFormat="1" applyFont="1" applyFill="1" applyBorder="1" applyAlignment="1" applyProtection="1">
      <alignment horizontal="center" vertical="center"/>
    </xf>
    <xf numFmtId="37" fontId="10" fillId="0" borderId="0" xfId="0" applyNumberFormat="1" applyFont="1" applyFill="1" applyBorder="1" applyAlignment="1" applyProtection="1">
      <alignment vertical="center"/>
    </xf>
    <xf numFmtId="178" fontId="10" fillId="0" borderId="0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Alignment="1" applyProtection="1">
      <alignment vertical="center"/>
    </xf>
    <xf numFmtId="178" fontId="10" fillId="0" borderId="0" xfId="0" applyNumberFormat="1" applyFont="1" applyFill="1" applyAlignment="1" applyProtection="1">
      <alignment horizontal="right" vertical="center"/>
    </xf>
    <xf numFmtId="0" fontId="7" fillId="0" borderId="3" xfId="0" applyFont="1" applyFill="1" applyBorder="1" applyAlignment="1">
      <alignment vertical="center"/>
    </xf>
    <xf numFmtId="181" fontId="10" fillId="0" borderId="0" xfId="0" applyNumberFormat="1" applyFont="1" applyFill="1" applyAlignment="1" applyProtection="1">
      <alignment vertical="center"/>
    </xf>
    <xf numFmtId="181" fontId="10" fillId="0" borderId="0" xfId="0" applyNumberFormat="1" applyFont="1" applyFill="1" applyBorder="1" applyAlignment="1" applyProtection="1">
      <alignment vertical="center"/>
    </xf>
    <xf numFmtId="177" fontId="10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2" fontId="11" fillId="0" borderId="3" xfId="0" applyNumberFormat="1" applyFont="1" applyFill="1" applyBorder="1" applyAlignment="1" applyProtection="1">
      <alignment horizontal="center" vertical="center"/>
    </xf>
    <xf numFmtId="37" fontId="10" fillId="0" borderId="0" xfId="0" applyNumberFormat="1" applyFont="1" applyFill="1" applyBorder="1" applyAlignment="1" applyProtection="1">
      <alignment vertical="center"/>
      <protection locked="0"/>
    </xf>
    <xf numFmtId="178" fontId="10" fillId="0" borderId="0" xfId="0" applyNumberFormat="1" applyFont="1" applyFill="1" applyBorder="1" applyAlignment="1">
      <alignment vertical="center"/>
    </xf>
    <xf numFmtId="181" fontId="10" fillId="0" borderId="0" xfId="0" applyNumberFormat="1" applyFont="1" applyFill="1" applyBorder="1" applyAlignment="1">
      <alignment vertical="center"/>
    </xf>
    <xf numFmtId="177" fontId="10" fillId="0" borderId="0" xfId="0" applyNumberFormat="1" applyFont="1" applyFill="1" applyBorder="1" applyAlignment="1">
      <alignment vertical="center"/>
    </xf>
    <xf numFmtId="37" fontId="10" fillId="0" borderId="0" xfId="0" applyNumberFormat="1" applyFont="1" applyFill="1" applyBorder="1" applyAlignment="1">
      <alignment vertical="center"/>
    </xf>
    <xf numFmtId="38" fontId="10" fillId="0" borderId="0" xfId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38" fontId="22" fillId="0" borderId="0" xfId="1" applyFont="1" applyFill="1" applyBorder="1" applyAlignment="1">
      <alignment vertical="center"/>
    </xf>
    <xf numFmtId="177" fontId="2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38" fontId="23" fillId="0" borderId="0" xfId="1" applyFont="1" applyFill="1" applyBorder="1" applyAlignment="1">
      <alignment vertical="center"/>
    </xf>
    <xf numFmtId="177" fontId="23" fillId="0" borderId="0" xfId="0" applyNumberFormat="1" applyFont="1" applyFill="1" applyBorder="1" applyAlignment="1">
      <alignment vertical="center"/>
    </xf>
    <xf numFmtId="0" fontId="10" fillId="0" borderId="10" xfId="0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vertical="distributed" wrapText="1"/>
    </xf>
    <xf numFmtId="49" fontId="10" fillId="0" borderId="13" xfId="0" applyNumberFormat="1" applyFont="1" applyFill="1" applyBorder="1" applyAlignment="1" applyProtection="1">
      <alignment vertical="center"/>
    </xf>
    <xf numFmtId="0" fontId="10" fillId="0" borderId="14" xfId="0" applyFont="1" applyFill="1" applyBorder="1" applyAlignment="1" applyProtection="1">
      <alignment horizontal="center" vertical="center"/>
    </xf>
    <xf numFmtId="37" fontId="10" fillId="0" borderId="13" xfId="0" applyNumberFormat="1" applyFont="1" applyFill="1" applyBorder="1" applyAlignment="1" applyProtection="1">
      <alignment vertical="center"/>
    </xf>
    <xf numFmtId="178" fontId="10" fillId="0" borderId="13" xfId="0" applyNumberFormat="1" applyFont="1" applyFill="1" applyBorder="1" applyAlignment="1" applyProtection="1">
      <alignment vertical="center"/>
    </xf>
    <xf numFmtId="0" fontId="15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horizontal="centerContinuous" vertical="center"/>
    </xf>
    <xf numFmtId="0" fontId="11" fillId="0" borderId="16" xfId="0" applyFont="1" applyFill="1" applyBorder="1" applyAlignment="1" applyProtection="1">
      <alignment horizontal="centerContinuous" vertical="center"/>
    </xf>
    <xf numFmtId="0" fontId="11" fillId="0" borderId="17" xfId="0" applyFont="1" applyFill="1" applyBorder="1" applyAlignment="1" applyProtection="1">
      <alignment horizontal="centerContinuous" vertical="center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Continuous" vertical="center"/>
    </xf>
    <xf numFmtId="0" fontId="11" fillId="0" borderId="8" xfId="0" applyFont="1" applyFill="1" applyBorder="1" applyAlignment="1" applyProtection="1">
      <alignment vertical="center"/>
    </xf>
    <xf numFmtId="0" fontId="11" fillId="0" borderId="7" xfId="0" applyFont="1" applyFill="1" applyBorder="1" applyAlignment="1" applyProtection="1">
      <alignment vertical="center"/>
    </xf>
    <xf numFmtId="0" fontId="16" fillId="0" borderId="0" xfId="0" applyFont="1" applyFill="1" applyAlignment="1" applyProtection="1">
      <alignment horizontal="right"/>
    </xf>
    <xf numFmtId="182" fontId="11" fillId="0" borderId="0" xfId="0" applyNumberFormat="1" applyFont="1" applyFill="1" applyAlignment="1" applyProtection="1">
      <alignment vertical="center"/>
    </xf>
    <xf numFmtId="0" fontId="11" fillId="0" borderId="0" xfId="0" applyFont="1" applyFill="1" applyBorder="1" applyAlignment="1" applyProtection="1">
      <alignment horizontal="distributed" vertical="center"/>
    </xf>
    <xf numFmtId="0" fontId="11" fillId="0" borderId="12" xfId="0" applyFont="1" applyFill="1" applyBorder="1" applyAlignment="1" applyProtection="1">
      <alignment horizontal="distributed" vertical="center"/>
    </xf>
    <xf numFmtId="37" fontId="11" fillId="0" borderId="0" xfId="0" applyNumberFormat="1" applyFont="1" applyFill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horizontal="distributed" vertical="center"/>
    </xf>
    <xf numFmtId="49" fontId="10" fillId="0" borderId="12" xfId="1" applyNumberFormat="1" applyFont="1" applyFill="1" applyBorder="1" applyAlignment="1" applyProtection="1">
      <alignment horizontal="distributed" vertical="center"/>
    </xf>
    <xf numFmtId="49" fontId="10" fillId="0" borderId="13" xfId="1" applyNumberFormat="1" applyFont="1" applyFill="1" applyBorder="1" applyAlignment="1" applyProtection="1">
      <alignment horizontal="distributed" vertical="center"/>
    </xf>
    <xf numFmtId="49" fontId="10" fillId="0" borderId="18" xfId="1" applyNumberFormat="1" applyFont="1" applyFill="1" applyBorder="1" applyAlignment="1" applyProtection="1">
      <alignment horizontal="distributed" vertical="center"/>
    </xf>
    <xf numFmtId="0" fontId="11" fillId="0" borderId="19" xfId="0" applyFont="1" applyFill="1" applyBorder="1" applyAlignment="1" applyProtection="1">
      <alignment horizontal="left" vertical="center"/>
    </xf>
    <xf numFmtId="0" fontId="11" fillId="0" borderId="19" xfId="0" applyFont="1" applyFill="1" applyBorder="1" applyAlignment="1" applyProtection="1">
      <alignment horizontal="centerContinuous" vertical="center"/>
    </xf>
    <xf numFmtId="0" fontId="11" fillId="0" borderId="19" xfId="0" applyFont="1" applyFill="1" applyBorder="1" applyAlignment="1" applyProtection="1">
      <alignment vertical="center"/>
    </xf>
    <xf numFmtId="0" fontId="11" fillId="0" borderId="19" xfId="0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right" vertical="center"/>
    </xf>
    <xf numFmtId="0" fontId="11" fillId="0" borderId="0" xfId="0" applyFont="1" applyFill="1" applyAlignment="1" applyProtection="1">
      <alignment horizontal="left" vertical="center"/>
    </xf>
    <xf numFmtId="37" fontId="11" fillId="0" borderId="0" xfId="0" applyNumberFormat="1" applyFont="1" applyFill="1" applyBorder="1" applyAlignment="1" applyProtection="1">
      <alignment vertical="center"/>
    </xf>
    <xf numFmtId="37" fontId="15" fillId="0" borderId="0" xfId="0" applyNumberFormat="1" applyFont="1" applyFill="1" applyBorder="1" applyAlignment="1" applyProtection="1">
      <alignment vertical="center"/>
    </xf>
    <xf numFmtId="0" fontId="10" fillId="0" borderId="19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5" fillId="0" borderId="0" xfId="0" applyFont="1" applyFill="1" applyAlignment="1" applyProtection="1">
      <alignment horizontal="centerContinuous" vertical="center"/>
    </xf>
    <xf numFmtId="0" fontId="15" fillId="0" borderId="0" xfId="0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horizontal="distributed" vertical="center"/>
    </xf>
    <xf numFmtId="0" fontId="11" fillId="0" borderId="20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>
      <alignment vertical="center"/>
    </xf>
    <xf numFmtId="0" fontId="11" fillId="0" borderId="1" xfId="0" applyFont="1" applyFill="1" applyBorder="1" applyAlignment="1" applyProtection="1">
      <alignment horizontal="centerContinuous" vertical="center"/>
    </xf>
    <xf numFmtId="0" fontId="11" fillId="0" borderId="2" xfId="0" applyFont="1" applyFill="1" applyBorder="1" applyAlignment="1" applyProtection="1">
      <alignment horizontal="centerContinuous" vertical="center"/>
    </xf>
    <xf numFmtId="0" fontId="11" fillId="0" borderId="21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Continuous" vertical="center"/>
    </xf>
    <xf numFmtId="0" fontId="11" fillId="0" borderId="22" xfId="0" applyFont="1" applyFill="1" applyBorder="1" applyAlignment="1" applyProtection="1">
      <alignment horizontal="centerContinuous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</xf>
    <xf numFmtId="0" fontId="11" fillId="0" borderId="24" xfId="0" applyFont="1" applyFill="1" applyBorder="1" applyAlignment="1" applyProtection="1">
      <alignment vertical="center"/>
    </xf>
    <xf numFmtId="0" fontId="16" fillId="0" borderId="8" xfId="0" applyFont="1" applyFill="1" applyBorder="1" applyAlignment="1" applyProtection="1">
      <alignment horizontal="right"/>
    </xf>
    <xf numFmtId="0" fontId="16" fillId="0" borderId="8" xfId="0" applyFont="1" applyFill="1" applyBorder="1" applyAlignment="1" applyProtection="1"/>
    <xf numFmtId="0" fontId="16" fillId="0" borderId="9" xfId="0" applyFont="1" applyFill="1" applyBorder="1" applyAlignment="1" applyProtection="1">
      <alignment horizontal="right"/>
    </xf>
    <xf numFmtId="0" fontId="11" fillId="0" borderId="24" xfId="0" applyFont="1" applyFill="1" applyBorder="1" applyAlignment="1" applyProtection="1">
      <alignment horizontal="distributed" vertical="center"/>
    </xf>
    <xf numFmtId="0" fontId="11" fillId="0" borderId="8" xfId="0" applyFont="1" applyFill="1" applyBorder="1" applyAlignment="1" applyProtection="1">
      <alignment horizontal="distributed" vertical="center"/>
    </xf>
    <xf numFmtId="0" fontId="11" fillId="0" borderId="21" xfId="0" applyFont="1" applyFill="1" applyBorder="1" applyAlignment="1" applyProtection="1">
      <alignment horizontal="distributed" vertical="center"/>
    </xf>
    <xf numFmtId="0" fontId="11" fillId="0" borderId="11" xfId="0" applyFont="1" applyFill="1" applyBorder="1" applyAlignment="1" applyProtection="1">
      <alignment horizontal="distributed" vertical="center"/>
    </xf>
    <xf numFmtId="37" fontId="11" fillId="0" borderId="3" xfId="0" applyNumberFormat="1" applyFont="1" applyFill="1" applyBorder="1" applyAlignment="1" applyProtection="1">
      <alignment vertical="center"/>
    </xf>
    <xf numFmtId="0" fontId="11" fillId="0" borderId="25" xfId="0" applyFont="1" applyFill="1" applyBorder="1" applyAlignment="1" applyProtection="1">
      <alignment horizontal="distributed" vertical="center"/>
    </xf>
    <xf numFmtId="0" fontId="11" fillId="0" borderId="13" xfId="0" applyFont="1" applyFill="1" applyBorder="1" applyAlignment="1" applyProtection="1">
      <alignment horizontal="distributed" vertical="center"/>
    </xf>
    <xf numFmtId="0" fontId="7" fillId="0" borderId="19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19" fillId="0" borderId="0" xfId="0" applyFont="1" applyFill="1" applyAlignment="1" applyProtection="1">
      <alignment horizontal="centerContinuous" vertical="center"/>
    </xf>
    <xf numFmtId="0" fontId="19" fillId="0" borderId="0" xfId="0" applyFont="1" applyFill="1" applyAlignment="1" applyProtection="1">
      <alignment vertical="center"/>
    </xf>
    <xf numFmtId="179" fontId="19" fillId="0" borderId="0" xfId="0" applyNumberFormat="1" applyFont="1" applyFill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179" fontId="10" fillId="0" borderId="0" xfId="0" applyNumberFormat="1" applyFont="1" applyFill="1" applyAlignment="1" applyProtection="1">
      <alignment vertical="center"/>
    </xf>
    <xf numFmtId="0" fontId="10" fillId="0" borderId="27" xfId="0" applyFont="1" applyFill="1" applyBorder="1" applyAlignment="1" applyProtection="1">
      <alignment vertical="center"/>
    </xf>
    <xf numFmtId="0" fontId="19" fillId="0" borderId="27" xfId="0" applyFont="1" applyFill="1" applyBorder="1" applyAlignment="1" applyProtection="1">
      <alignment vertical="center"/>
    </xf>
    <xf numFmtId="179" fontId="19" fillId="0" borderId="27" xfId="0" applyNumberFormat="1" applyFont="1" applyFill="1" applyBorder="1" applyAlignment="1" applyProtection="1">
      <alignment vertical="center"/>
    </xf>
    <xf numFmtId="0" fontId="10" fillId="0" borderId="27" xfId="0" applyFont="1" applyFill="1" applyBorder="1" applyAlignment="1" applyProtection="1">
      <alignment horizontal="centerContinuous" vertical="center"/>
    </xf>
    <xf numFmtId="179" fontId="10" fillId="0" borderId="27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horizontal="center" vertical="center"/>
    </xf>
    <xf numFmtId="179" fontId="10" fillId="0" borderId="3" xfId="0" applyNumberFormat="1" applyFont="1" applyFill="1" applyBorder="1" applyAlignment="1" applyProtection="1">
      <alignment horizontal="center" vertical="center"/>
    </xf>
    <xf numFmtId="0" fontId="10" fillId="0" borderId="28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vertical="center"/>
    </xf>
    <xf numFmtId="179" fontId="13" fillId="0" borderId="8" xfId="0" applyNumberFormat="1" applyFont="1" applyFill="1" applyBorder="1" applyAlignment="1" applyProtection="1">
      <alignment horizontal="right"/>
    </xf>
    <xf numFmtId="0" fontId="20" fillId="0" borderId="0" xfId="0" applyFont="1" applyFill="1" applyAlignment="1" applyProtection="1">
      <alignment vertical="center"/>
    </xf>
    <xf numFmtId="179" fontId="9" fillId="0" borderId="0" xfId="0" applyNumberFormat="1" applyFont="1" applyFill="1" applyAlignment="1" applyProtection="1">
      <alignment vertical="center"/>
    </xf>
    <xf numFmtId="0" fontId="9" fillId="0" borderId="0" xfId="0" applyFont="1" applyFill="1" applyAlignment="1" applyProtection="1">
      <alignment horizontal="distributed" vertical="center"/>
    </xf>
    <xf numFmtId="37" fontId="15" fillId="0" borderId="3" xfId="0" applyNumberFormat="1" applyFont="1" applyFill="1" applyBorder="1" applyAlignment="1" applyProtection="1">
      <alignment vertical="center"/>
    </xf>
    <xf numFmtId="177" fontId="11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horizontal="center" vertical="center"/>
    </xf>
    <xf numFmtId="49" fontId="10" fillId="0" borderId="0" xfId="0" applyNumberFormat="1" applyFont="1" applyFill="1" applyAlignment="1" applyProtection="1">
      <alignment horizontal="center" vertical="center"/>
    </xf>
    <xf numFmtId="49" fontId="9" fillId="0" borderId="0" xfId="0" applyNumberFormat="1" applyFont="1" applyFill="1" applyAlignment="1" applyProtection="1">
      <alignment horizontal="center" vertical="center"/>
    </xf>
    <xf numFmtId="176" fontId="11" fillId="0" borderId="0" xfId="0" applyNumberFormat="1" applyFont="1" applyFill="1" applyAlignment="1" applyProtection="1">
      <alignment vertical="center"/>
    </xf>
    <xf numFmtId="0" fontId="10" fillId="0" borderId="22" xfId="0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 applyProtection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1" fillId="0" borderId="9" xfId="0" applyFont="1" applyFill="1" applyBorder="1" applyAlignment="1" applyProtection="1">
      <alignment horizontal="right" vertical="center"/>
    </xf>
    <xf numFmtId="0" fontId="11" fillId="0" borderId="8" xfId="0" applyFont="1" applyFill="1" applyBorder="1" applyAlignment="1" applyProtection="1">
      <alignment horizontal="right" vertical="center"/>
    </xf>
    <xf numFmtId="176" fontId="11" fillId="0" borderId="8" xfId="0" applyNumberFormat="1" applyFont="1" applyFill="1" applyBorder="1" applyAlignment="1" applyProtection="1">
      <alignment horizontal="right" vertical="center"/>
    </xf>
    <xf numFmtId="0" fontId="15" fillId="0" borderId="12" xfId="0" applyFont="1" applyFill="1" applyBorder="1" applyAlignment="1" applyProtection="1">
      <alignment horizontal="distributed" vertical="center"/>
    </xf>
    <xf numFmtId="0" fontId="18" fillId="0" borderId="0" xfId="0" applyFont="1" applyFill="1" applyAlignment="1" applyProtection="1">
      <alignment horizontal="center" vertical="center"/>
    </xf>
    <xf numFmtId="0" fontId="11" fillId="0" borderId="17" xfId="0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horizontal="center" vertical="center"/>
    </xf>
    <xf numFmtId="0" fontId="11" fillId="0" borderId="30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right" vertical="center"/>
    </xf>
    <xf numFmtId="0" fontId="11" fillId="0" borderId="28" xfId="0" applyFont="1" applyFill="1" applyBorder="1" applyAlignment="1" applyProtection="1">
      <alignment horizontal="center" vertical="center"/>
    </xf>
    <xf numFmtId="0" fontId="15" fillId="0" borderId="0" xfId="0" applyFont="1" applyFill="1" applyAlignment="1" applyProtection="1">
      <alignment horizontal="distributed" vertical="center"/>
    </xf>
    <xf numFmtId="0" fontId="11" fillId="0" borderId="28" xfId="0" applyFont="1" applyFill="1" applyBorder="1" applyAlignment="1" applyProtection="1">
      <alignment vertical="center"/>
    </xf>
    <xf numFmtId="0" fontId="18" fillId="0" borderId="0" xfId="0" applyFont="1" applyFill="1" applyAlignment="1" applyProtection="1">
      <alignment horizontal="centerContinuous" vertical="center"/>
    </xf>
    <xf numFmtId="0" fontId="10" fillId="0" borderId="0" xfId="0" applyFont="1" applyFill="1" applyAlignment="1"/>
    <xf numFmtId="49" fontId="21" fillId="0" borderId="0" xfId="0" applyNumberFormat="1" applyFont="1" applyFill="1" applyAlignment="1" applyProtection="1">
      <alignment vertical="center"/>
    </xf>
    <xf numFmtId="177" fontId="9" fillId="0" borderId="0" xfId="0" applyNumberFormat="1" applyFont="1" applyFill="1" applyAlignment="1" applyProtection="1">
      <alignment vertical="center"/>
    </xf>
    <xf numFmtId="0" fontId="16" fillId="0" borderId="1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49" fontId="13" fillId="0" borderId="0" xfId="0" applyNumberFormat="1" applyFont="1" applyFill="1" applyBorder="1" applyAlignment="1" applyProtection="1">
      <alignment vertical="center"/>
    </xf>
    <xf numFmtId="49" fontId="13" fillId="0" borderId="0" xfId="0" applyNumberFormat="1" applyFont="1" applyFill="1" applyAlignment="1" applyProtection="1">
      <alignment vertical="center"/>
    </xf>
    <xf numFmtId="0" fontId="13" fillId="0" borderId="0" xfId="0" applyFont="1" applyFill="1" applyAlignment="1">
      <alignment vertical="center"/>
    </xf>
    <xf numFmtId="49" fontId="13" fillId="0" borderId="11" xfId="0" applyNumberFormat="1" applyFont="1" applyFill="1" applyBorder="1" applyAlignment="1" applyProtection="1">
      <alignment vertical="center"/>
    </xf>
    <xf numFmtId="49" fontId="21" fillId="0" borderId="12" xfId="0" applyNumberFormat="1" applyFont="1" applyFill="1" applyBorder="1" applyAlignment="1" applyProtection="1">
      <alignment vertical="center"/>
    </xf>
    <xf numFmtId="49" fontId="13" fillId="0" borderId="12" xfId="0" applyNumberFormat="1" applyFont="1" applyFill="1" applyBorder="1" applyAlignment="1" applyProtection="1">
      <alignment vertical="center"/>
    </xf>
    <xf numFmtId="0" fontId="16" fillId="0" borderId="22" xfId="0" applyFont="1" applyFill="1" applyBorder="1" applyAlignment="1" applyProtection="1">
      <alignment horizontal="centerContinuous" vertical="center"/>
    </xf>
    <xf numFmtId="0" fontId="11" fillId="0" borderId="4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right" vertical="center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11" xfId="0" applyFont="1" applyFill="1" applyBorder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11" fillId="0" borderId="1" xfId="0" applyFont="1" applyFill="1" applyBorder="1" applyAlignment="1" applyProtection="1">
      <alignment horizontal="center" vertical="center"/>
    </xf>
    <xf numFmtId="49" fontId="21" fillId="0" borderId="18" xfId="0" applyNumberFormat="1" applyFont="1" applyFill="1" applyBorder="1" applyAlignment="1" applyProtection="1">
      <alignment vertical="center"/>
    </xf>
    <xf numFmtId="0" fontId="10" fillId="0" borderId="10" xfId="0" applyFont="1" applyFill="1" applyBorder="1" applyAlignment="1">
      <alignment vertical="center"/>
    </xf>
    <xf numFmtId="37" fontId="7" fillId="0" borderId="0" xfId="0" applyNumberFormat="1" applyFont="1" applyFill="1" applyAlignment="1">
      <alignment vertical="center"/>
    </xf>
    <xf numFmtId="0" fontId="9" fillId="2" borderId="38" xfId="0" applyFont="1" applyFill="1" applyBorder="1" applyAlignment="1">
      <alignment horizontal="center" vertical="center"/>
    </xf>
    <xf numFmtId="38" fontId="9" fillId="2" borderId="38" xfId="1" applyFont="1" applyFill="1" applyBorder="1" applyAlignment="1">
      <alignment vertical="center"/>
    </xf>
    <xf numFmtId="187" fontId="9" fillId="2" borderId="38" xfId="1" applyNumberFormat="1" applyFont="1" applyFill="1" applyBorder="1" applyAlignment="1">
      <alignment vertical="center"/>
    </xf>
    <xf numFmtId="187" fontId="9" fillId="2" borderId="38" xfId="1" applyNumberFormat="1" applyFont="1" applyFill="1" applyBorder="1" applyAlignment="1" applyProtection="1">
      <alignment vertical="center"/>
    </xf>
    <xf numFmtId="38" fontId="9" fillId="2" borderId="38" xfId="1" applyFont="1" applyFill="1" applyBorder="1" applyAlignment="1" applyProtection="1">
      <alignment vertical="center"/>
    </xf>
    <xf numFmtId="0" fontId="10" fillId="2" borderId="0" xfId="0" applyFont="1" applyFill="1" applyAlignment="1"/>
    <xf numFmtId="182" fontId="15" fillId="2" borderId="0" xfId="0" applyNumberFormat="1" applyFont="1" applyFill="1" applyAlignment="1" applyProtection="1">
      <alignment vertical="center"/>
    </xf>
    <xf numFmtId="37" fontId="11" fillId="2" borderId="0" xfId="0" applyNumberFormat="1" applyFont="1" applyFill="1" applyAlignment="1" applyProtection="1">
      <alignment vertical="center"/>
    </xf>
    <xf numFmtId="182" fontId="11" fillId="2" borderId="0" xfId="0" applyNumberFormat="1" applyFont="1" applyFill="1" applyAlignment="1" applyProtection="1">
      <alignment vertical="center"/>
    </xf>
    <xf numFmtId="0" fontId="11" fillId="2" borderId="19" xfId="0" applyFont="1" applyFill="1" applyBorder="1" applyAlignment="1" applyProtection="1">
      <alignment horizontal="centerContinuous" vertical="center"/>
    </xf>
    <xf numFmtId="0" fontId="11" fillId="2" borderId="19" xfId="0" applyFont="1" applyFill="1" applyBorder="1" applyAlignment="1" applyProtection="1">
      <alignment vertical="center"/>
    </xf>
    <xf numFmtId="0" fontId="11" fillId="2" borderId="19" xfId="0" applyFont="1" applyFill="1" applyBorder="1" applyAlignment="1" applyProtection="1">
      <alignment horizontal="right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right" vertical="center"/>
    </xf>
    <xf numFmtId="0" fontId="11" fillId="2" borderId="0" xfId="0" applyFont="1" applyFill="1" applyAlignment="1" applyProtection="1">
      <alignment vertical="center"/>
    </xf>
    <xf numFmtId="0" fontId="11" fillId="2" borderId="0" xfId="0" applyFont="1" applyFill="1" applyAlignment="1" applyProtection="1">
      <alignment horizontal="right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 applyProtection="1">
      <alignment horizontal="centerContinuous" vertical="center"/>
    </xf>
    <xf numFmtId="0" fontId="16" fillId="2" borderId="0" xfId="0" applyFont="1" applyFill="1" applyAlignment="1" applyProtection="1">
      <alignment horizontal="right"/>
    </xf>
    <xf numFmtId="37" fontId="11" fillId="2" borderId="0" xfId="0" applyNumberFormat="1" applyFont="1" applyFill="1" applyBorder="1" applyAlignment="1" applyProtection="1">
      <alignment vertical="center"/>
    </xf>
    <xf numFmtId="37" fontId="15" fillId="2" borderId="38" xfId="0" applyNumberFormat="1" applyFont="1" applyFill="1" applyBorder="1">
      <alignment vertical="center"/>
    </xf>
    <xf numFmtId="37" fontId="15" fillId="2" borderId="0" xfId="0" applyNumberFormat="1" applyFont="1" applyFill="1">
      <alignment vertical="center"/>
    </xf>
    <xf numFmtId="0" fontId="15" fillId="2" borderId="38" xfId="0" applyFont="1" applyFill="1" applyBorder="1">
      <alignment vertical="center"/>
    </xf>
    <xf numFmtId="185" fontId="15" fillId="2" borderId="0" xfId="0" applyNumberFormat="1" applyFont="1" applyFill="1">
      <alignment vertical="center"/>
    </xf>
    <xf numFmtId="37" fontId="15" fillId="2" borderId="0" xfId="0" applyNumberFormat="1" applyFont="1" applyFill="1" applyAlignment="1" applyProtection="1">
      <alignment vertical="center"/>
    </xf>
    <xf numFmtId="0" fontId="11" fillId="2" borderId="21" xfId="0" applyFont="1" applyFill="1" applyBorder="1" applyAlignment="1" applyProtection="1">
      <alignment horizontal="distributed" vertical="center"/>
    </xf>
    <xf numFmtId="0" fontId="11" fillId="2" borderId="0" xfId="0" applyFont="1" applyFill="1" applyAlignment="1" applyProtection="1">
      <alignment horizontal="distributed" vertical="center"/>
    </xf>
    <xf numFmtId="37" fontId="11" fillId="2" borderId="3" xfId="0" applyNumberFormat="1" applyFont="1" applyFill="1" applyBorder="1">
      <alignment vertical="center"/>
    </xf>
    <xf numFmtId="37" fontId="11" fillId="2" borderId="0" xfId="0" applyNumberFormat="1" applyFont="1" applyFill="1" applyProtection="1">
      <alignment vertical="center"/>
      <protection locked="0"/>
    </xf>
    <xf numFmtId="185" fontId="11" fillId="2" borderId="0" xfId="0" applyNumberFormat="1" applyFont="1" applyFill="1" applyAlignment="1">
      <alignment horizontal="right" vertical="center"/>
    </xf>
    <xf numFmtId="185" fontId="11" fillId="2" borderId="0" xfId="0" applyNumberFormat="1" applyFont="1" applyFill="1">
      <alignment vertical="center"/>
    </xf>
    <xf numFmtId="0" fontId="11" fillId="2" borderId="21" xfId="0" applyFont="1" applyFill="1" applyBorder="1" applyAlignment="1" applyProtection="1">
      <alignment horizontal="center" vertical="center" shrinkToFit="1"/>
    </xf>
    <xf numFmtId="37" fontId="11" fillId="2" borderId="0" xfId="0" applyNumberFormat="1" applyFont="1" applyFill="1">
      <alignment vertical="center"/>
    </xf>
    <xf numFmtId="37" fontId="24" fillId="2" borderId="0" xfId="0" applyNumberFormat="1" applyFont="1" applyFill="1">
      <alignment vertical="center"/>
    </xf>
    <xf numFmtId="177" fontId="24" fillId="2" borderId="0" xfId="0" applyNumberFormat="1" applyFont="1" applyFill="1">
      <alignment vertical="center"/>
    </xf>
    <xf numFmtId="183" fontId="24" fillId="2" borderId="0" xfId="0" applyNumberFormat="1" applyFont="1" applyFill="1">
      <alignment vertical="center"/>
    </xf>
    <xf numFmtId="184" fontId="10" fillId="2" borderId="0" xfId="3" applyNumberFormat="1" applyFont="1" applyFill="1" applyAlignment="1">
      <alignment horizontal="right" vertical="center"/>
    </xf>
    <xf numFmtId="185" fontId="11" fillId="2" borderId="0" xfId="0" applyNumberFormat="1" applyFont="1" applyFill="1" applyAlignment="1" applyProtection="1">
      <alignment horizontal="right" vertical="center"/>
    </xf>
    <xf numFmtId="188" fontId="11" fillId="2" borderId="0" xfId="0" applyNumberFormat="1" applyFont="1" applyFill="1" applyAlignment="1">
      <alignment horizontal="right" vertical="center"/>
    </xf>
    <xf numFmtId="0" fontId="11" fillId="2" borderId="0" xfId="0" applyFont="1" applyFill="1" applyBorder="1" applyAlignment="1" applyProtection="1">
      <alignment horizontal="distributed" vertical="center"/>
    </xf>
    <xf numFmtId="0" fontId="11" fillId="2" borderId="25" xfId="0" applyFont="1" applyFill="1" applyBorder="1" applyAlignment="1" applyProtection="1">
      <alignment horizontal="distributed" vertical="center"/>
    </xf>
    <xf numFmtId="0" fontId="11" fillId="2" borderId="13" xfId="0" applyFont="1" applyFill="1" applyBorder="1" applyAlignment="1" applyProtection="1">
      <alignment horizontal="distributed" vertical="center"/>
    </xf>
    <xf numFmtId="37" fontId="11" fillId="2" borderId="26" xfId="0" applyNumberFormat="1" applyFont="1" applyFill="1" applyBorder="1">
      <alignment vertical="center"/>
    </xf>
    <xf numFmtId="37" fontId="11" fillId="2" borderId="38" xfId="0" applyNumberFormat="1" applyFont="1" applyFill="1" applyBorder="1" applyProtection="1">
      <alignment vertical="center"/>
      <protection locked="0"/>
    </xf>
    <xf numFmtId="185" fontId="11" fillId="2" borderId="38" xfId="0" applyNumberFormat="1" applyFont="1" applyFill="1" applyBorder="1" applyAlignment="1">
      <alignment horizontal="right" vertical="center"/>
    </xf>
    <xf numFmtId="37" fontId="11" fillId="2" borderId="13" xfId="0" applyNumberFormat="1" applyFont="1" applyFill="1" applyBorder="1" applyAlignment="1" applyProtection="1">
      <alignment vertical="center"/>
    </xf>
    <xf numFmtId="37" fontId="11" fillId="2" borderId="10" xfId="0" applyNumberFormat="1" applyFont="1" applyFill="1" applyBorder="1">
      <alignment vertical="center"/>
    </xf>
    <xf numFmtId="0" fontId="7" fillId="2" borderId="0" xfId="0" applyFont="1" applyFill="1" applyAlignment="1">
      <alignment vertical="center"/>
    </xf>
    <xf numFmtId="37" fontId="11" fillId="2" borderId="0" xfId="0" applyNumberFormat="1" applyFont="1" applyFill="1" applyBorder="1" applyAlignment="1" applyProtection="1">
      <alignment horizontal="right" vertical="center"/>
    </xf>
    <xf numFmtId="0" fontId="11" fillId="2" borderId="0" xfId="0" applyFont="1" applyFill="1" applyAlignment="1" applyProtection="1">
      <alignment vertical="center" wrapText="1"/>
    </xf>
    <xf numFmtId="0" fontId="18" fillId="2" borderId="0" xfId="0" applyFont="1" applyFill="1" applyAlignment="1" applyProtection="1">
      <alignment vertical="center"/>
    </xf>
    <xf numFmtId="185" fontId="11" fillId="2" borderId="38" xfId="0" applyNumberFormat="1" applyFont="1" applyFill="1" applyBorder="1">
      <alignment vertical="center"/>
    </xf>
    <xf numFmtId="0" fontId="13" fillId="2" borderId="9" xfId="0" applyFont="1" applyFill="1" applyBorder="1" applyAlignment="1" applyProtection="1">
      <alignment horizontal="right"/>
    </xf>
    <xf numFmtId="0" fontId="13" fillId="2" borderId="8" xfId="0" applyFont="1" applyFill="1" applyBorder="1" applyAlignment="1" applyProtection="1"/>
    <xf numFmtId="179" fontId="13" fillId="2" borderId="8" xfId="0" applyNumberFormat="1" applyFont="1" applyFill="1" applyBorder="1" applyAlignment="1" applyProtection="1">
      <alignment horizontal="right"/>
    </xf>
    <xf numFmtId="0" fontId="10" fillId="2" borderId="4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/>
    <xf numFmtId="37" fontId="10" fillId="2" borderId="3" xfId="0" applyNumberFormat="1" applyFont="1" applyFill="1" applyBorder="1" applyAlignment="1" applyProtection="1">
      <alignment vertical="center"/>
    </xf>
    <xf numFmtId="37" fontId="10" fillId="2" borderId="0" xfId="0" applyNumberFormat="1" applyFont="1" applyFill="1" applyAlignment="1" applyProtection="1">
      <alignment vertical="center"/>
    </xf>
    <xf numFmtId="179" fontId="10" fillId="2" borderId="0" xfId="0" applyNumberFormat="1" applyFont="1" applyFill="1" applyAlignment="1" applyProtection="1">
      <alignment vertical="center"/>
    </xf>
    <xf numFmtId="0" fontId="10" fillId="2" borderId="28" xfId="0" applyFont="1" applyFill="1" applyBorder="1" applyAlignment="1" applyProtection="1">
      <alignment vertical="center"/>
    </xf>
    <xf numFmtId="0" fontId="10" fillId="2" borderId="0" xfId="0" applyFont="1" applyFill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178" fontId="10" fillId="2" borderId="0" xfId="0" applyNumberFormat="1" applyFont="1" applyFill="1" applyAlignment="1" applyProtection="1">
      <alignment vertical="center"/>
    </xf>
    <xf numFmtId="0" fontId="9" fillId="2" borderId="28" xfId="0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37" fontId="9" fillId="2" borderId="0" xfId="0" applyNumberFormat="1" applyFont="1" applyFill="1" applyAlignment="1" applyProtection="1">
      <alignment vertical="center"/>
    </xf>
    <xf numFmtId="37" fontId="15" fillId="2" borderId="3" xfId="0" applyNumberFormat="1" applyFont="1" applyFill="1" applyBorder="1" applyAlignment="1" applyProtection="1">
      <alignment vertical="center"/>
    </xf>
    <xf numFmtId="37" fontId="15" fillId="2" borderId="0" xfId="0" applyNumberFormat="1" applyFont="1" applyFill="1" applyBorder="1" applyAlignment="1" applyProtection="1">
      <alignment vertical="center"/>
    </xf>
    <xf numFmtId="177" fontId="15" fillId="2" borderId="0" xfId="0" applyNumberFormat="1" applyFont="1" applyFill="1" applyBorder="1" applyAlignment="1" applyProtection="1">
      <alignment vertical="center"/>
    </xf>
    <xf numFmtId="0" fontId="20" fillId="2" borderId="28" xfId="0" applyFont="1" applyFill="1" applyBorder="1" applyAlignment="1" applyProtection="1">
      <alignment vertical="center"/>
    </xf>
    <xf numFmtId="37" fontId="10" fillId="2" borderId="0" xfId="0" applyNumberFormat="1" applyFont="1" applyFill="1" applyBorder="1" applyAlignment="1" applyProtection="1">
      <alignment vertical="center"/>
    </xf>
    <xf numFmtId="49" fontId="9" fillId="2" borderId="28" xfId="0" applyNumberFormat="1" applyFont="1" applyFill="1" applyBorder="1" applyAlignment="1" applyProtection="1">
      <alignment horizontal="center" vertical="center"/>
    </xf>
    <xf numFmtId="180" fontId="10" fillId="2" borderId="3" xfId="0" applyNumberFormat="1" applyFont="1" applyFill="1" applyBorder="1" applyAlignment="1" applyProtection="1">
      <alignment vertical="center"/>
    </xf>
    <xf numFmtId="180" fontId="10" fillId="2" borderId="0" xfId="0" applyNumberFormat="1" applyFont="1" applyFill="1" applyBorder="1" applyAlignment="1" applyProtection="1">
      <alignment vertical="center"/>
    </xf>
    <xf numFmtId="37" fontId="15" fillId="2" borderId="11" xfId="0" applyNumberFormat="1" applyFont="1" applyFill="1" applyBorder="1" applyAlignment="1" applyProtection="1">
      <alignment vertical="center"/>
    </xf>
    <xf numFmtId="49" fontId="10" fillId="2" borderId="28" xfId="0" applyNumberFormat="1" applyFont="1" applyFill="1" applyBorder="1" applyAlignment="1" applyProtection="1">
      <alignment horizontal="center" vertical="center"/>
    </xf>
    <xf numFmtId="37" fontId="11" fillId="2" borderId="3" xfId="0" applyNumberFormat="1" applyFont="1" applyFill="1" applyBorder="1" applyAlignment="1" applyProtection="1">
      <alignment vertical="center"/>
    </xf>
    <xf numFmtId="0" fontId="7" fillId="2" borderId="0" xfId="0" applyFont="1" applyFill="1" applyBorder="1" applyAlignment="1">
      <alignment vertical="center"/>
    </xf>
    <xf numFmtId="177" fontId="11" fillId="2" borderId="0" xfId="0" applyNumberFormat="1" applyFont="1" applyFill="1" applyBorder="1" applyAlignment="1" applyProtection="1">
      <alignment vertical="center"/>
    </xf>
    <xf numFmtId="37" fontId="10" fillId="2" borderId="0" xfId="0" applyNumberFormat="1" applyFont="1" applyFill="1" applyAlignment="1" applyProtection="1">
      <alignment vertical="center"/>
      <protection locked="0"/>
    </xf>
    <xf numFmtId="180" fontId="9" fillId="2" borderId="3" xfId="0" applyNumberFormat="1" applyFont="1" applyFill="1" applyBorder="1" applyAlignment="1" applyProtection="1">
      <alignment vertical="center"/>
    </xf>
    <xf numFmtId="180" fontId="9" fillId="2" borderId="0" xfId="0" applyNumberFormat="1" applyFont="1" applyFill="1" applyBorder="1" applyAlignment="1" applyProtection="1">
      <alignment vertical="center"/>
    </xf>
    <xf numFmtId="186" fontId="15" fillId="2" borderId="0" xfId="0" applyNumberFormat="1" applyFont="1" applyFill="1" applyBorder="1" applyAlignment="1" applyProtection="1">
      <alignment vertical="center"/>
    </xf>
    <xf numFmtId="49" fontId="10" fillId="2" borderId="3" xfId="0" applyNumberFormat="1" applyFont="1" applyFill="1" applyBorder="1" applyAlignment="1" applyProtection="1">
      <alignment horizontal="center" vertical="center"/>
    </xf>
    <xf numFmtId="180" fontId="9" fillId="2" borderId="0" xfId="0" applyNumberFormat="1" applyFont="1" applyFill="1" applyAlignment="1" applyProtection="1">
      <alignment vertical="center"/>
    </xf>
    <xf numFmtId="49" fontId="10" fillId="2" borderId="28" xfId="0" applyNumberFormat="1" applyFont="1" applyFill="1" applyBorder="1" applyAlignment="1" applyProtection="1">
      <alignment vertical="center"/>
    </xf>
    <xf numFmtId="37" fontId="10" fillId="2" borderId="0" xfId="0" applyNumberFormat="1" applyFont="1" applyFill="1" applyBorder="1" applyAlignment="1" applyProtection="1">
      <alignment vertical="center"/>
      <protection locked="0"/>
    </xf>
    <xf numFmtId="0" fontId="10" fillId="2" borderId="19" xfId="0" applyFont="1" applyFill="1" applyBorder="1" applyAlignment="1" applyProtection="1">
      <alignment horizontal="centerContinuous" vertical="center"/>
    </xf>
    <xf numFmtId="179" fontId="10" fillId="2" borderId="19" xfId="0" applyNumberFormat="1" applyFont="1" applyFill="1" applyBorder="1" applyAlignment="1" applyProtection="1">
      <alignment horizontal="centerContinuous" vertical="center"/>
    </xf>
    <xf numFmtId="0" fontId="10" fillId="2" borderId="19" xfId="0" applyFont="1" applyFill="1" applyBorder="1" applyAlignment="1" applyProtection="1">
      <alignment vertical="center"/>
    </xf>
    <xf numFmtId="181" fontId="15" fillId="2" borderId="0" xfId="0" applyNumberFormat="1" applyFont="1" applyFill="1" applyBorder="1" applyAlignment="1" applyProtection="1">
      <alignment vertical="center"/>
    </xf>
    <xf numFmtId="37" fontId="24" fillId="2" borderId="3" xfId="0" applyNumberFormat="1" applyFont="1" applyFill="1" applyBorder="1" applyAlignment="1" applyProtection="1">
      <alignment vertical="center"/>
    </xf>
    <xf numFmtId="176" fontId="24" fillId="2" borderId="0" xfId="0" applyNumberFormat="1" applyFont="1" applyFill="1" applyBorder="1" applyAlignment="1" applyProtection="1">
      <alignment vertical="center"/>
    </xf>
    <xf numFmtId="37" fontId="11" fillId="2" borderId="10" xfId="0" applyNumberFormat="1" applyFont="1" applyFill="1" applyBorder="1" applyAlignment="1" applyProtection="1">
      <alignment vertical="center"/>
      <protection locked="0"/>
    </xf>
    <xf numFmtId="177" fontId="11" fillId="2" borderId="0" xfId="0" applyNumberFormat="1" applyFont="1" applyFill="1" applyBorder="1" applyAlignment="1" applyProtection="1">
      <alignment vertical="center"/>
      <protection locked="0"/>
    </xf>
    <xf numFmtId="177" fontId="11" fillId="2" borderId="0" xfId="0" applyNumberFormat="1" applyFont="1" applyFill="1" applyAlignment="1" applyProtection="1">
      <alignment vertical="center"/>
    </xf>
    <xf numFmtId="37" fontId="11" fillId="2" borderId="0" xfId="0" applyNumberFormat="1" applyFont="1" applyFill="1" applyBorder="1" applyAlignment="1" applyProtection="1">
      <alignment vertical="center"/>
      <protection locked="0"/>
    </xf>
    <xf numFmtId="177" fontId="11" fillId="2" borderId="0" xfId="0" applyNumberFormat="1" applyFont="1" applyFill="1" applyBorder="1" applyAlignment="1" applyProtection="1">
      <alignment horizontal="right" vertical="center"/>
      <protection locked="0"/>
    </xf>
    <xf numFmtId="177" fontId="11" fillId="2" borderId="0" xfId="0" applyNumberFormat="1" applyFont="1" applyFill="1" applyAlignment="1" applyProtection="1">
      <alignment horizontal="right" vertical="center"/>
    </xf>
    <xf numFmtId="176" fontId="11" fillId="2" borderId="19" xfId="0" applyNumberFormat="1" applyFont="1" applyFill="1" applyBorder="1" applyAlignment="1" applyProtection="1">
      <alignment vertical="center"/>
    </xf>
    <xf numFmtId="0" fontId="11" fillId="2" borderId="28" xfId="0" applyFont="1" applyFill="1" applyBorder="1" applyAlignment="1" applyProtection="1">
      <alignment horizontal="distributed" vertical="center"/>
    </xf>
    <xf numFmtId="37" fontId="10" fillId="2" borderId="3" xfId="0" applyNumberFormat="1" applyFont="1" applyFill="1" applyBorder="1" applyAlignment="1" applyProtection="1">
      <alignment horizontal="right" vertical="center"/>
    </xf>
    <xf numFmtId="37" fontId="11" fillId="2" borderId="0" xfId="0" applyNumberFormat="1" applyFont="1" applyFill="1" applyAlignment="1" applyProtection="1">
      <alignment horizontal="right" vertical="center"/>
    </xf>
    <xf numFmtId="0" fontId="11" fillId="2" borderId="19" xfId="0" applyFont="1" applyFill="1" applyBorder="1" applyAlignment="1" applyProtection="1">
      <alignment horizontal="center" vertical="center"/>
    </xf>
    <xf numFmtId="0" fontId="11" fillId="2" borderId="0" xfId="0" applyFont="1" applyFill="1" applyAlignment="1" applyProtection="1">
      <alignment horizontal="center" vertical="center"/>
    </xf>
    <xf numFmtId="37" fontId="11" fillId="2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Alignment="1">
      <alignment horizontal="distributed" vertical="center"/>
    </xf>
    <xf numFmtId="0" fontId="10" fillId="2" borderId="0" xfId="0" applyFont="1" applyFill="1" applyAlignment="1">
      <alignment horizontal="center"/>
    </xf>
    <xf numFmtId="0" fontId="11" fillId="0" borderId="4" xfId="0" applyFont="1" applyFill="1" applyBorder="1" applyAlignment="1" applyProtection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15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3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distributed" vertical="center"/>
    </xf>
    <xf numFmtId="0" fontId="10" fillId="0" borderId="12" xfId="0" applyFont="1" applyFill="1" applyBorder="1" applyAlignment="1" applyProtection="1">
      <alignment horizontal="distributed" vertical="center"/>
    </xf>
    <xf numFmtId="0" fontId="9" fillId="0" borderId="13" xfId="0" applyFont="1" applyFill="1" applyBorder="1" applyAlignment="1" applyProtection="1">
      <alignment horizontal="distributed" vertical="center"/>
    </xf>
    <xf numFmtId="0" fontId="9" fillId="0" borderId="18" xfId="0" applyFont="1" applyFill="1" applyBorder="1" applyAlignment="1" applyProtection="1">
      <alignment horizontal="distributed" vertical="center"/>
    </xf>
    <xf numFmtId="184" fontId="9" fillId="0" borderId="12" xfId="1" applyNumberFormat="1" applyFont="1" applyFill="1" applyBorder="1" applyAlignment="1" applyProtection="1">
      <alignment horizontal="distributed" vertical="center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15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31" xfId="0" applyFont="1" applyFill="1" applyBorder="1" applyAlignment="1" applyProtection="1">
      <alignment horizontal="center" vertical="center"/>
    </xf>
    <xf numFmtId="0" fontId="11" fillId="0" borderId="35" xfId="0" applyFont="1" applyFill="1" applyBorder="1" applyAlignment="1" applyProtection="1">
      <alignment horizontal="center" vertical="center"/>
    </xf>
    <xf numFmtId="0" fontId="11" fillId="0" borderId="34" xfId="0" applyFont="1" applyFill="1" applyBorder="1" applyAlignment="1" applyProtection="1">
      <alignment horizontal="center" vertical="center"/>
    </xf>
    <xf numFmtId="0" fontId="11" fillId="0" borderId="36" xfId="0" applyFont="1" applyFill="1" applyBorder="1" applyAlignment="1" applyProtection="1">
      <alignment horizontal="distributed" vertical="center"/>
    </xf>
    <xf numFmtId="0" fontId="11" fillId="0" borderId="37" xfId="0" applyFont="1" applyFill="1" applyBorder="1" applyAlignment="1" applyProtection="1">
      <alignment horizontal="distributed" vertical="center"/>
    </xf>
    <xf numFmtId="184" fontId="10" fillId="0" borderId="12" xfId="1" applyNumberFormat="1" applyFont="1" applyBorder="1" applyAlignment="1" applyProtection="1">
      <alignment horizontal="distributed" vertical="center"/>
    </xf>
    <xf numFmtId="0" fontId="11" fillId="2" borderId="0" xfId="0" applyFont="1" applyFill="1" applyAlignment="1" applyProtection="1">
      <alignment horizontal="right" vertical="center"/>
    </xf>
    <xf numFmtId="0" fontId="11" fillId="0" borderId="32" xfId="0" applyFont="1" applyFill="1" applyBorder="1" applyAlignment="1" applyProtection="1">
      <alignment horizontal="center" vertical="center"/>
    </xf>
    <xf numFmtId="0" fontId="11" fillId="0" borderId="23" xfId="0" applyFont="1" applyFill="1" applyBorder="1" applyAlignment="1" applyProtection="1">
      <alignment horizontal="center" vertical="center"/>
    </xf>
    <xf numFmtId="0" fontId="11" fillId="2" borderId="33" xfId="0" applyFont="1" applyFill="1" applyBorder="1" applyAlignment="1" applyProtection="1">
      <alignment horizontal="center" vertical="center"/>
    </xf>
    <xf numFmtId="0" fontId="11" fillId="2" borderId="34" xfId="0" applyFont="1" applyFill="1" applyBorder="1" applyAlignment="1" applyProtection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11" fillId="2" borderId="35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11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1" fillId="0" borderId="1" xfId="0" applyFont="1" applyFill="1" applyBorder="1" applyAlignment="1" applyProtection="1">
      <alignment horizontal="center" vertical="center"/>
    </xf>
    <xf numFmtId="176" fontId="11" fillId="0" borderId="16" xfId="0" applyNumberFormat="1" applyFont="1" applyFill="1" applyBorder="1" applyAlignment="1" applyProtection="1">
      <alignment horizontal="center" vertical="center"/>
    </xf>
    <xf numFmtId="176" fontId="11" fillId="0" borderId="17" xfId="0" applyNumberFormat="1" applyFont="1" applyFill="1" applyBorder="1" applyAlignment="1" applyProtection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8:E8"/>
  <sheetViews>
    <sheetView tabSelected="1" view="pageBreakPreview" zoomScaleNormal="100" zoomScaleSheetLayoutView="100" workbookViewId="0"/>
  </sheetViews>
  <sheetFormatPr defaultColWidth="9" defaultRowHeight="12.6" x14ac:dyDescent="0.2"/>
  <cols>
    <col min="1" max="1" width="12.77734375" style="1" customWidth="1"/>
    <col min="2" max="6" width="12.44140625" style="1" customWidth="1"/>
    <col min="7" max="16384" width="9" style="1"/>
  </cols>
  <sheetData>
    <row r="8" spans="2:5" ht="62.25" customHeight="1" x14ac:dyDescent="0.2">
      <c r="B8" s="296" t="s">
        <v>0</v>
      </c>
      <c r="C8" s="296"/>
      <c r="D8" s="296"/>
      <c r="E8" s="296"/>
    </row>
  </sheetData>
  <mergeCells count="1">
    <mergeCell ref="B8:E8"/>
  </mergeCells>
  <phoneticPr fontId="2"/>
  <pageMargins left="0.98425196850393704" right="0.98425196850393704" top="0.78740157480314965" bottom="0.78740157480314965" header="0.51181102362204722" footer="0.51181102362204722"/>
  <pageSetup paperSize="9" firstPageNumber="7" orientation="portrait" useFirstPageNumber="1" r:id="rId1"/>
  <headerFooter alignWithMargins="0">
    <oddFooter>&amp;C&amp;"游明朝 Demibold,標準"&amp;P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7"/>
  <sheetViews>
    <sheetView view="pageBreakPreview" zoomScaleNormal="85" zoomScaleSheetLayoutView="100" workbookViewId="0"/>
  </sheetViews>
  <sheetFormatPr defaultColWidth="8.88671875" defaultRowHeight="15" customHeight="1" x14ac:dyDescent="0.2"/>
  <cols>
    <col min="1" max="1" width="14.44140625" style="3" customWidth="1"/>
    <col min="2" max="2" width="7.109375" style="3" customWidth="1"/>
    <col min="3" max="4" width="7.88671875" style="3" customWidth="1"/>
    <col min="5" max="5" width="7.77734375" style="3" customWidth="1"/>
    <col min="6" max="6" width="8" style="3" customWidth="1"/>
    <col min="7" max="7" width="7.44140625" style="3" customWidth="1"/>
    <col min="8" max="8" width="6.21875" style="3" customWidth="1"/>
    <col min="9" max="10" width="7.21875" style="3" customWidth="1"/>
    <col min="11" max="11" width="13.33203125" style="3" customWidth="1"/>
    <col min="12" max="12" width="6.109375" style="3" customWidth="1"/>
    <col min="13" max="14" width="8.88671875" style="3" customWidth="1"/>
    <col min="15" max="15" width="9" style="3" customWidth="1"/>
    <col min="16" max="16" width="9.21875" style="3" customWidth="1"/>
    <col min="17" max="17" width="5.88671875" style="3" customWidth="1"/>
    <col min="18" max="18" width="5.44140625" style="3" customWidth="1"/>
    <col min="19" max="19" width="6.88671875" style="3" customWidth="1"/>
    <col min="20" max="20" width="7.6640625" style="3" customWidth="1"/>
    <col min="21" max="16384" width="8.88671875" style="3"/>
  </cols>
  <sheetData>
    <row r="1" spans="1:20" ht="15" customHeight="1" x14ac:dyDescent="0.2">
      <c r="A1" s="183" t="s">
        <v>43</v>
      </c>
      <c r="T1" s="4" t="s">
        <v>43</v>
      </c>
    </row>
    <row r="3" spans="1:20" ht="15" customHeight="1" x14ac:dyDescent="0.2">
      <c r="A3" s="5" t="s">
        <v>461</v>
      </c>
      <c r="C3" s="6"/>
      <c r="D3" s="6"/>
      <c r="E3" s="6"/>
      <c r="F3" s="7"/>
      <c r="G3" s="7"/>
      <c r="H3" s="7"/>
      <c r="I3" s="7"/>
      <c r="J3" s="7"/>
      <c r="K3" s="5" t="s">
        <v>273</v>
      </c>
      <c r="M3" s="6"/>
      <c r="N3" s="6"/>
      <c r="O3" s="6"/>
      <c r="P3" s="6"/>
      <c r="Q3" s="6"/>
      <c r="R3" s="6"/>
      <c r="S3" s="7"/>
      <c r="T3" s="7"/>
    </row>
    <row r="4" spans="1:20" s="9" customFormat="1" ht="15" customHeight="1" thickBot="1" x14ac:dyDescent="0.25">
      <c r="A4" s="7"/>
      <c r="B4" s="7"/>
      <c r="C4" s="7"/>
      <c r="D4" s="7"/>
      <c r="E4" s="7"/>
      <c r="F4" s="7"/>
      <c r="G4" s="7"/>
      <c r="H4" s="7"/>
      <c r="I4" s="7"/>
      <c r="J4" s="8" t="s">
        <v>272</v>
      </c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s="9" customFormat="1" ht="15" customHeight="1" x14ac:dyDescent="0.2">
      <c r="A5" s="300" t="s">
        <v>268</v>
      </c>
      <c r="B5" s="10"/>
      <c r="C5" s="10"/>
      <c r="D5" s="10"/>
      <c r="E5" s="177" t="s">
        <v>169</v>
      </c>
      <c r="F5" s="11"/>
      <c r="G5" s="184" t="s">
        <v>170</v>
      </c>
      <c r="H5" s="184" t="s">
        <v>171</v>
      </c>
      <c r="I5" s="184" t="s">
        <v>172</v>
      </c>
      <c r="J5" s="10"/>
      <c r="K5" s="300" t="s">
        <v>246</v>
      </c>
      <c r="L5" s="10"/>
      <c r="M5" s="10"/>
      <c r="N5" s="10"/>
      <c r="O5" s="177" t="s">
        <v>169</v>
      </c>
      <c r="P5" s="11"/>
      <c r="Q5" s="164" t="s">
        <v>170</v>
      </c>
      <c r="R5" s="164" t="s">
        <v>171</v>
      </c>
      <c r="S5" s="164" t="s">
        <v>172</v>
      </c>
      <c r="T5" s="10"/>
    </row>
    <row r="6" spans="1:20" s="9" customFormat="1" ht="15" customHeight="1" x14ac:dyDescent="0.2">
      <c r="A6" s="301"/>
      <c r="B6" s="179" t="s">
        <v>267</v>
      </c>
      <c r="C6" s="12" t="s">
        <v>247</v>
      </c>
      <c r="D6" s="298" t="s">
        <v>44</v>
      </c>
      <c r="E6" s="298" t="s">
        <v>45</v>
      </c>
      <c r="F6" s="298" t="s">
        <v>46</v>
      </c>
      <c r="G6" s="13"/>
      <c r="H6" s="12" t="s">
        <v>173</v>
      </c>
      <c r="I6" s="12" t="s">
        <v>174</v>
      </c>
      <c r="J6" s="12" t="s">
        <v>52</v>
      </c>
      <c r="K6" s="301"/>
      <c r="L6" s="166" t="s">
        <v>267</v>
      </c>
      <c r="M6" s="12" t="s">
        <v>247</v>
      </c>
      <c r="N6" s="298" t="s">
        <v>44</v>
      </c>
      <c r="O6" s="298" t="s">
        <v>45</v>
      </c>
      <c r="P6" s="298" t="s">
        <v>46</v>
      </c>
      <c r="Q6" s="13"/>
      <c r="R6" s="165" t="s">
        <v>173</v>
      </c>
      <c r="S6" s="165" t="s">
        <v>174</v>
      </c>
      <c r="T6" s="165" t="s">
        <v>52</v>
      </c>
    </row>
    <row r="7" spans="1:20" s="9" customFormat="1" ht="15" customHeight="1" x14ac:dyDescent="0.2">
      <c r="A7" s="302"/>
      <c r="B7" s="14" t="s">
        <v>175</v>
      </c>
      <c r="C7" s="15"/>
      <c r="D7" s="299"/>
      <c r="E7" s="299"/>
      <c r="F7" s="299"/>
      <c r="G7" s="16" t="s">
        <v>176</v>
      </c>
      <c r="H7" s="179" t="s">
        <v>177</v>
      </c>
      <c r="I7" s="179" t="s">
        <v>178</v>
      </c>
      <c r="J7" s="17"/>
      <c r="K7" s="302"/>
      <c r="L7" s="18"/>
      <c r="M7" s="15"/>
      <c r="N7" s="299"/>
      <c r="O7" s="299"/>
      <c r="P7" s="299"/>
      <c r="Q7" s="19" t="s">
        <v>176</v>
      </c>
      <c r="R7" s="166" t="s">
        <v>177</v>
      </c>
      <c r="S7" s="166" t="s">
        <v>178</v>
      </c>
      <c r="T7" s="15"/>
    </row>
    <row r="8" spans="1:20" ht="12.9" customHeight="1" x14ac:dyDescent="0.15">
      <c r="A8" s="20"/>
      <c r="B8" s="21" t="s">
        <v>179</v>
      </c>
      <c r="C8" s="21" t="s">
        <v>6</v>
      </c>
      <c r="D8" s="21" t="s">
        <v>7</v>
      </c>
      <c r="E8" s="22"/>
      <c r="F8" s="22"/>
      <c r="G8" s="23"/>
      <c r="H8" s="21" t="s">
        <v>7</v>
      </c>
      <c r="I8" s="21" t="s">
        <v>180</v>
      </c>
      <c r="J8" s="21" t="s">
        <v>55</v>
      </c>
      <c r="K8" s="24"/>
      <c r="L8" s="25" t="s">
        <v>179</v>
      </c>
      <c r="M8" s="21" t="s">
        <v>6</v>
      </c>
      <c r="N8" s="21" t="s">
        <v>7</v>
      </c>
      <c r="O8" s="22"/>
      <c r="P8" s="22"/>
      <c r="Q8" s="22"/>
      <c r="R8" s="21" t="s">
        <v>7</v>
      </c>
      <c r="S8" s="21" t="s">
        <v>180</v>
      </c>
      <c r="T8" s="21" t="s">
        <v>55</v>
      </c>
    </row>
    <row r="9" spans="1:20" ht="12.9" customHeight="1" x14ac:dyDescent="0.2">
      <c r="A9" s="26" t="s">
        <v>181</v>
      </c>
      <c r="B9" s="12">
        <v>20.45</v>
      </c>
      <c r="C9" s="27">
        <v>14326</v>
      </c>
      <c r="D9" s="27">
        <v>66094</v>
      </c>
      <c r="E9" s="27">
        <v>33651</v>
      </c>
      <c r="F9" s="27">
        <v>32443</v>
      </c>
      <c r="G9" s="28">
        <v>103.7</v>
      </c>
      <c r="H9" s="29">
        <v>4.5999999999999996</v>
      </c>
      <c r="I9" s="28" t="s">
        <v>428</v>
      </c>
      <c r="J9" s="27">
        <v>3232</v>
      </c>
      <c r="K9" s="167" t="s">
        <v>385</v>
      </c>
      <c r="L9" s="31">
        <v>36.6</v>
      </c>
      <c r="M9" s="32">
        <v>121526</v>
      </c>
      <c r="N9" s="32">
        <v>345646</v>
      </c>
      <c r="O9" s="32">
        <v>172327</v>
      </c>
      <c r="P9" s="32">
        <v>173319</v>
      </c>
      <c r="Q9" s="33">
        <v>99.4</v>
      </c>
      <c r="R9" s="33">
        <v>2.8</v>
      </c>
      <c r="S9" s="33">
        <v>0.7</v>
      </c>
      <c r="T9" s="32">
        <v>9444</v>
      </c>
    </row>
    <row r="10" spans="1:20" ht="12.9" customHeight="1" x14ac:dyDescent="0.2">
      <c r="A10" s="26" t="s">
        <v>383</v>
      </c>
      <c r="B10" s="12" t="s">
        <v>183</v>
      </c>
      <c r="C10" s="27">
        <v>14829</v>
      </c>
      <c r="D10" s="27">
        <v>68658</v>
      </c>
      <c r="E10" s="27">
        <v>34947</v>
      </c>
      <c r="F10" s="27">
        <v>33711</v>
      </c>
      <c r="G10" s="28">
        <v>103.7</v>
      </c>
      <c r="H10" s="29">
        <v>4.5999999999999996</v>
      </c>
      <c r="I10" s="29">
        <v>3.9</v>
      </c>
      <c r="J10" s="27">
        <v>3357</v>
      </c>
      <c r="K10" s="168" t="s">
        <v>386</v>
      </c>
      <c r="L10" s="12" t="s">
        <v>183</v>
      </c>
      <c r="M10" s="32">
        <v>122976</v>
      </c>
      <c r="N10" s="27">
        <v>348379</v>
      </c>
      <c r="O10" s="27">
        <v>173749</v>
      </c>
      <c r="P10" s="27">
        <v>174630</v>
      </c>
      <c r="Q10" s="29">
        <v>99.5</v>
      </c>
      <c r="R10" s="29">
        <v>2.8</v>
      </c>
      <c r="S10" s="29">
        <v>0.8</v>
      </c>
      <c r="T10" s="27">
        <v>9519</v>
      </c>
    </row>
    <row r="11" spans="1:20" ht="12.9" customHeight="1" x14ac:dyDescent="0.2">
      <c r="A11" s="26" t="s">
        <v>384</v>
      </c>
      <c r="B11" s="12" t="s">
        <v>183</v>
      </c>
      <c r="C11" s="27">
        <v>15020</v>
      </c>
      <c r="D11" s="27">
        <v>68850</v>
      </c>
      <c r="E11" s="27">
        <v>34218</v>
      </c>
      <c r="F11" s="27">
        <v>34632</v>
      </c>
      <c r="G11" s="28">
        <v>98.8</v>
      </c>
      <c r="H11" s="29">
        <v>4.5999999999999996</v>
      </c>
      <c r="I11" s="29">
        <v>0.3</v>
      </c>
      <c r="J11" s="27">
        <v>3367</v>
      </c>
      <c r="K11" s="168" t="s">
        <v>193</v>
      </c>
      <c r="L11" s="12" t="s">
        <v>183</v>
      </c>
      <c r="M11" s="32">
        <v>124084</v>
      </c>
      <c r="N11" s="27">
        <v>349404</v>
      </c>
      <c r="O11" s="27">
        <v>174158</v>
      </c>
      <c r="P11" s="27">
        <v>175246</v>
      </c>
      <c r="Q11" s="29">
        <v>99.4</v>
      </c>
      <c r="R11" s="29">
        <v>2.8</v>
      </c>
      <c r="S11" s="29">
        <v>0.3</v>
      </c>
      <c r="T11" s="27">
        <v>9547</v>
      </c>
    </row>
    <row r="12" spans="1:20" ht="12.9" customHeight="1" x14ac:dyDescent="0.2">
      <c r="A12" s="26" t="s">
        <v>186</v>
      </c>
      <c r="B12" s="12" t="s">
        <v>183</v>
      </c>
      <c r="C12" s="27">
        <v>14948</v>
      </c>
      <c r="D12" s="27">
        <v>66628</v>
      </c>
      <c r="E12" s="27">
        <v>32689</v>
      </c>
      <c r="F12" s="27">
        <v>33939</v>
      </c>
      <c r="G12" s="28">
        <v>96.3</v>
      </c>
      <c r="H12" s="29">
        <v>4.5</v>
      </c>
      <c r="I12" s="35" t="s">
        <v>187</v>
      </c>
      <c r="J12" s="27">
        <v>3258</v>
      </c>
      <c r="K12" s="168" t="s">
        <v>195</v>
      </c>
      <c r="L12" s="12" t="s">
        <v>183</v>
      </c>
      <c r="M12" s="32">
        <v>123735</v>
      </c>
      <c r="N12" s="27">
        <v>346960</v>
      </c>
      <c r="O12" s="27">
        <v>172738</v>
      </c>
      <c r="P12" s="27">
        <v>174222</v>
      </c>
      <c r="Q12" s="29">
        <v>99.1</v>
      </c>
      <c r="R12" s="29">
        <v>2.8</v>
      </c>
      <c r="S12" s="35" t="s">
        <v>196</v>
      </c>
      <c r="T12" s="27">
        <v>9480</v>
      </c>
    </row>
    <row r="13" spans="1:20" ht="12.9" customHeight="1" x14ac:dyDescent="0.2">
      <c r="A13" s="26" t="s">
        <v>189</v>
      </c>
      <c r="B13" s="12" t="s">
        <v>183</v>
      </c>
      <c r="C13" s="27">
        <v>14374</v>
      </c>
      <c r="D13" s="27">
        <v>63956</v>
      </c>
      <c r="E13" s="27">
        <v>30881</v>
      </c>
      <c r="F13" s="27">
        <v>33075</v>
      </c>
      <c r="G13" s="28">
        <v>93.4</v>
      </c>
      <c r="H13" s="29">
        <v>4.4000000000000004</v>
      </c>
      <c r="I13" s="35" t="s">
        <v>190</v>
      </c>
      <c r="J13" s="27">
        <v>3127</v>
      </c>
      <c r="K13" s="168" t="s">
        <v>198</v>
      </c>
      <c r="L13" s="12" t="s">
        <v>183</v>
      </c>
      <c r="M13" s="32">
        <v>124253</v>
      </c>
      <c r="N13" s="27">
        <v>344822</v>
      </c>
      <c r="O13" s="27">
        <v>171622</v>
      </c>
      <c r="P13" s="27">
        <v>173200</v>
      </c>
      <c r="Q13" s="29">
        <v>99.1</v>
      </c>
      <c r="R13" s="29">
        <v>2.8</v>
      </c>
      <c r="S13" s="35" t="s">
        <v>199</v>
      </c>
      <c r="T13" s="27">
        <v>9421</v>
      </c>
    </row>
    <row r="14" spans="1:20" ht="8.1" customHeight="1" x14ac:dyDescent="0.2">
      <c r="A14" s="26"/>
      <c r="B14" s="12"/>
      <c r="C14" s="27"/>
      <c r="D14" s="27"/>
      <c r="E14" s="27"/>
      <c r="F14" s="27"/>
      <c r="G14" s="28"/>
      <c r="H14" s="29"/>
      <c r="I14" s="35"/>
      <c r="J14" s="27"/>
      <c r="K14" s="169"/>
      <c r="L14" s="36"/>
    </row>
    <row r="15" spans="1:20" ht="12.9" customHeight="1" x14ac:dyDescent="0.2">
      <c r="A15" s="26" t="s">
        <v>191</v>
      </c>
      <c r="B15" s="12" t="s">
        <v>183</v>
      </c>
      <c r="C15" s="27">
        <v>14587</v>
      </c>
      <c r="D15" s="27">
        <v>64703</v>
      </c>
      <c r="E15" s="27">
        <v>31006</v>
      </c>
      <c r="F15" s="27">
        <v>33697</v>
      </c>
      <c r="G15" s="35">
        <v>92</v>
      </c>
      <c r="H15" s="29">
        <v>4.4000000000000004</v>
      </c>
      <c r="I15" s="29">
        <v>1.2</v>
      </c>
      <c r="J15" s="27">
        <v>3164</v>
      </c>
      <c r="K15" s="168" t="s">
        <v>472</v>
      </c>
      <c r="L15" s="12" t="s">
        <v>183</v>
      </c>
      <c r="M15" s="32">
        <v>124642</v>
      </c>
      <c r="N15" s="27">
        <v>342179</v>
      </c>
      <c r="O15" s="27">
        <v>169986</v>
      </c>
      <c r="P15" s="27">
        <v>172193</v>
      </c>
      <c r="Q15" s="29">
        <v>98.7</v>
      </c>
      <c r="R15" s="29">
        <v>2.7</v>
      </c>
      <c r="S15" s="35" t="s">
        <v>201</v>
      </c>
      <c r="T15" s="27">
        <v>9349</v>
      </c>
    </row>
    <row r="16" spans="1:20" ht="12.9" customHeight="1" x14ac:dyDescent="0.2">
      <c r="A16" s="26" t="s">
        <v>192</v>
      </c>
      <c r="B16" s="12" t="s">
        <v>183</v>
      </c>
      <c r="C16" s="27">
        <v>15170</v>
      </c>
      <c r="D16" s="27">
        <v>67667</v>
      </c>
      <c r="E16" s="27">
        <v>33585</v>
      </c>
      <c r="F16" s="27">
        <v>34082</v>
      </c>
      <c r="G16" s="35">
        <v>98.5</v>
      </c>
      <c r="H16" s="29">
        <v>4.5</v>
      </c>
      <c r="I16" s="29">
        <v>4.5</v>
      </c>
      <c r="J16" s="27">
        <v>3309</v>
      </c>
      <c r="K16" s="168" t="s">
        <v>473</v>
      </c>
      <c r="L16" s="12" t="s">
        <v>183</v>
      </c>
      <c r="M16" s="32">
        <v>125794</v>
      </c>
      <c r="N16" s="27">
        <v>340688</v>
      </c>
      <c r="O16" s="27">
        <v>169049</v>
      </c>
      <c r="P16" s="27">
        <v>171639</v>
      </c>
      <c r="Q16" s="29">
        <v>98.5</v>
      </c>
      <c r="R16" s="29">
        <v>2.7</v>
      </c>
      <c r="S16" s="35" t="s">
        <v>203</v>
      </c>
      <c r="T16" s="27">
        <v>9308</v>
      </c>
    </row>
    <row r="17" spans="1:20" ht="12.9" customHeight="1" x14ac:dyDescent="0.2">
      <c r="A17" s="26" t="s">
        <v>194</v>
      </c>
      <c r="B17" s="12" t="s">
        <v>183</v>
      </c>
      <c r="C17" s="27">
        <v>16907</v>
      </c>
      <c r="D17" s="27">
        <v>72197</v>
      </c>
      <c r="E17" s="27">
        <v>36211</v>
      </c>
      <c r="F17" s="27">
        <v>35986</v>
      </c>
      <c r="G17" s="35">
        <v>100.1</v>
      </c>
      <c r="H17" s="29">
        <v>4.3</v>
      </c>
      <c r="I17" s="29">
        <v>6.7</v>
      </c>
      <c r="J17" s="27">
        <v>3530</v>
      </c>
      <c r="K17" s="168" t="s">
        <v>474</v>
      </c>
      <c r="L17" s="12">
        <v>36.11</v>
      </c>
      <c r="M17" s="32">
        <v>126754</v>
      </c>
      <c r="N17" s="27">
        <v>338993</v>
      </c>
      <c r="O17" s="27">
        <v>168150</v>
      </c>
      <c r="P17" s="27">
        <v>170843</v>
      </c>
      <c r="Q17" s="29">
        <v>98.4</v>
      </c>
      <c r="R17" s="29">
        <v>2.7</v>
      </c>
      <c r="S17" s="35" t="s">
        <v>205</v>
      </c>
      <c r="T17" s="27">
        <v>9388</v>
      </c>
    </row>
    <row r="18" spans="1:20" ht="12.9" customHeight="1" x14ac:dyDescent="0.2">
      <c r="A18" s="26" t="s">
        <v>197</v>
      </c>
      <c r="B18" s="12" t="s">
        <v>183</v>
      </c>
      <c r="C18" s="27">
        <v>17154</v>
      </c>
      <c r="D18" s="27">
        <v>74679</v>
      </c>
      <c r="E18" s="27">
        <v>37599</v>
      </c>
      <c r="F18" s="27">
        <v>37080</v>
      </c>
      <c r="G18" s="35">
        <v>101.4</v>
      </c>
      <c r="H18" s="29">
        <v>4.4000000000000004</v>
      </c>
      <c r="I18" s="29">
        <v>3.4</v>
      </c>
      <c r="J18" s="27">
        <v>3652</v>
      </c>
      <c r="K18" s="168" t="s">
        <v>475</v>
      </c>
      <c r="L18" s="12" t="s">
        <v>183</v>
      </c>
      <c r="M18" s="32">
        <v>127847</v>
      </c>
      <c r="N18" s="27">
        <v>336943</v>
      </c>
      <c r="O18" s="27">
        <v>166900</v>
      </c>
      <c r="P18" s="27">
        <v>170043</v>
      </c>
      <c r="Q18" s="29">
        <v>98.2</v>
      </c>
      <c r="R18" s="29">
        <v>2.6</v>
      </c>
      <c r="S18" s="35" t="s">
        <v>199</v>
      </c>
      <c r="T18" s="27">
        <v>9331</v>
      </c>
    </row>
    <row r="19" spans="1:20" ht="12.9" customHeight="1" x14ac:dyDescent="0.2">
      <c r="A19" s="26" t="s">
        <v>200</v>
      </c>
      <c r="B19" s="12" t="s">
        <v>183</v>
      </c>
      <c r="C19" s="27">
        <v>17889</v>
      </c>
      <c r="D19" s="27">
        <v>77427</v>
      </c>
      <c r="E19" s="27">
        <v>38651</v>
      </c>
      <c r="F19" s="27">
        <v>38776</v>
      </c>
      <c r="G19" s="35">
        <v>99.7</v>
      </c>
      <c r="H19" s="29">
        <v>4.3</v>
      </c>
      <c r="I19" s="29">
        <v>3.7</v>
      </c>
      <c r="J19" s="27">
        <v>3786</v>
      </c>
      <c r="K19" s="168" t="s">
        <v>476</v>
      </c>
      <c r="L19" s="12" t="s">
        <v>183</v>
      </c>
      <c r="M19" s="32">
        <v>128713</v>
      </c>
      <c r="N19" s="27">
        <v>335052</v>
      </c>
      <c r="O19" s="27">
        <v>165907</v>
      </c>
      <c r="P19" s="27">
        <v>169145</v>
      </c>
      <c r="Q19" s="29">
        <v>98.1</v>
      </c>
      <c r="R19" s="29">
        <v>2.6</v>
      </c>
      <c r="S19" s="35" t="s">
        <v>199</v>
      </c>
      <c r="T19" s="27">
        <v>9279</v>
      </c>
    </row>
    <row r="20" spans="1:20" ht="8.1" customHeight="1" x14ac:dyDescent="0.2">
      <c r="A20" s="26"/>
      <c r="B20" s="12"/>
      <c r="C20" s="27"/>
      <c r="D20" s="27"/>
      <c r="E20" s="27"/>
      <c r="F20" s="27"/>
      <c r="G20" s="35"/>
      <c r="H20" s="29"/>
      <c r="I20" s="29"/>
      <c r="J20" s="27"/>
      <c r="K20" s="169"/>
      <c r="L20" s="36"/>
    </row>
    <row r="21" spans="1:20" ht="12.9" customHeight="1" x14ac:dyDescent="0.2">
      <c r="A21" s="26" t="s">
        <v>202</v>
      </c>
      <c r="B21" s="12" t="s">
        <v>183</v>
      </c>
      <c r="C21" s="27">
        <v>17415</v>
      </c>
      <c r="D21" s="27">
        <v>78415</v>
      </c>
      <c r="E21" s="27">
        <v>39137</v>
      </c>
      <c r="F21" s="27">
        <v>39278</v>
      </c>
      <c r="G21" s="35">
        <v>99.6</v>
      </c>
      <c r="H21" s="29">
        <v>4.5</v>
      </c>
      <c r="I21" s="29">
        <v>1.3</v>
      </c>
      <c r="J21" s="27">
        <v>3834</v>
      </c>
      <c r="K21" s="168" t="s">
        <v>477</v>
      </c>
      <c r="L21" s="12" t="s">
        <v>183</v>
      </c>
      <c r="M21" s="32">
        <v>131139</v>
      </c>
      <c r="N21" s="27">
        <v>337550</v>
      </c>
      <c r="O21" s="27">
        <v>167001</v>
      </c>
      <c r="P21" s="27">
        <v>170549</v>
      </c>
      <c r="Q21" s="29">
        <v>97.9</v>
      </c>
      <c r="R21" s="29">
        <v>2.6</v>
      </c>
      <c r="S21" s="29">
        <v>0.7</v>
      </c>
      <c r="T21" s="27">
        <v>9348</v>
      </c>
    </row>
    <row r="22" spans="1:20" ht="12.9" customHeight="1" x14ac:dyDescent="0.2">
      <c r="A22" s="26" t="s">
        <v>204</v>
      </c>
      <c r="B22" s="12" t="s">
        <v>183</v>
      </c>
      <c r="C22" s="27">
        <v>18093</v>
      </c>
      <c r="D22" s="27">
        <v>81246</v>
      </c>
      <c r="E22" s="27">
        <v>40405</v>
      </c>
      <c r="F22" s="27">
        <v>40841</v>
      </c>
      <c r="G22" s="35">
        <v>98.9</v>
      </c>
      <c r="H22" s="29">
        <v>4.5</v>
      </c>
      <c r="I22" s="29">
        <v>5.9</v>
      </c>
      <c r="J22" s="27">
        <v>3973</v>
      </c>
      <c r="K22" s="168" t="s">
        <v>478</v>
      </c>
      <c r="L22" s="12" t="s">
        <v>183</v>
      </c>
      <c r="M22" s="32">
        <v>133471</v>
      </c>
      <c r="N22" s="27">
        <v>339561</v>
      </c>
      <c r="O22" s="27">
        <v>168029</v>
      </c>
      <c r="P22" s="27">
        <v>171532</v>
      </c>
      <c r="Q22" s="29">
        <v>98</v>
      </c>
      <c r="R22" s="29">
        <v>2.5</v>
      </c>
      <c r="S22" s="29">
        <v>0.6</v>
      </c>
      <c r="T22" s="27">
        <v>9404</v>
      </c>
    </row>
    <row r="23" spans="1:20" ht="12.9" customHeight="1" x14ac:dyDescent="0.2">
      <c r="A23" s="26" t="s">
        <v>206</v>
      </c>
      <c r="B23" s="12" t="s">
        <v>183</v>
      </c>
      <c r="C23" s="27">
        <v>18706</v>
      </c>
      <c r="D23" s="27">
        <v>82174</v>
      </c>
      <c r="E23" s="27">
        <v>40925</v>
      </c>
      <c r="F23" s="27">
        <v>41249</v>
      </c>
      <c r="G23" s="35">
        <v>99.2</v>
      </c>
      <c r="H23" s="29">
        <v>4.4000000000000004</v>
      </c>
      <c r="I23" s="29">
        <v>1.1000000000000001</v>
      </c>
      <c r="J23" s="27">
        <v>4018</v>
      </c>
      <c r="K23" s="168" t="s">
        <v>479</v>
      </c>
      <c r="L23" s="12" t="s">
        <v>183</v>
      </c>
      <c r="M23" s="32">
        <v>135498</v>
      </c>
      <c r="N23" s="27">
        <v>340540</v>
      </c>
      <c r="O23" s="27">
        <v>168270</v>
      </c>
      <c r="P23" s="27">
        <v>172270</v>
      </c>
      <c r="Q23" s="29">
        <v>97.678063504963148</v>
      </c>
      <c r="R23" s="37">
        <v>2.5132474280063173</v>
      </c>
      <c r="S23" s="37">
        <v>0.3</v>
      </c>
      <c r="T23" s="27">
        <v>9430.6286347272217</v>
      </c>
    </row>
    <row r="24" spans="1:20" ht="12.9" customHeight="1" x14ac:dyDescent="0.2">
      <c r="A24" s="26" t="s">
        <v>207</v>
      </c>
      <c r="B24" s="179">
        <v>22.23</v>
      </c>
      <c r="C24" s="27">
        <v>18563</v>
      </c>
      <c r="D24" s="27">
        <v>84921</v>
      </c>
      <c r="E24" s="27">
        <v>42291</v>
      </c>
      <c r="F24" s="27">
        <v>42630</v>
      </c>
      <c r="G24" s="35">
        <v>99.2</v>
      </c>
      <c r="H24" s="29">
        <v>4.5999999999999996</v>
      </c>
      <c r="I24" s="29">
        <v>3.3</v>
      </c>
      <c r="J24" s="27">
        <v>3820</v>
      </c>
      <c r="K24" s="168" t="s">
        <v>212</v>
      </c>
      <c r="L24" s="12" t="s">
        <v>183</v>
      </c>
      <c r="M24" s="32">
        <v>138076</v>
      </c>
      <c r="N24" s="27">
        <v>342886</v>
      </c>
      <c r="O24" s="27">
        <v>169130</v>
      </c>
      <c r="P24" s="27">
        <v>173756</v>
      </c>
      <c r="Q24" s="29">
        <v>97.3</v>
      </c>
      <c r="R24" s="37">
        <v>2.5</v>
      </c>
      <c r="S24" s="37">
        <v>0.7</v>
      </c>
      <c r="T24" s="27">
        <v>9496</v>
      </c>
    </row>
    <row r="25" spans="1:20" ht="12.9" customHeight="1" x14ac:dyDescent="0.2">
      <c r="A25" s="26" t="s">
        <v>208</v>
      </c>
      <c r="B25" s="12" t="s">
        <v>183</v>
      </c>
      <c r="C25" s="27">
        <v>18985</v>
      </c>
      <c r="D25" s="27">
        <v>88138</v>
      </c>
      <c r="E25" s="27">
        <v>43981</v>
      </c>
      <c r="F25" s="27">
        <v>44157</v>
      </c>
      <c r="G25" s="35">
        <v>99.6</v>
      </c>
      <c r="H25" s="29">
        <v>4.5999999999999996</v>
      </c>
      <c r="I25" s="29">
        <v>3.8</v>
      </c>
      <c r="J25" s="27">
        <v>3965</v>
      </c>
      <c r="K25" s="168" t="s">
        <v>214</v>
      </c>
      <c r="L25" s="12" t="s">
        <v>215</v>
      </c>
      <c r="M25" s="32">
        <v>140178</v>
      </c>
      <c r="N25" s="27">
        <v>344939</v>
      </c>
      <c r="O25" s="27">
        <v>169967</v>
      </c>
      <c r="P25" s="27">
        <v>174972</v>
      </c>
      <c r="Q25" s="29">
        <v>97.1</v>
      </c>
      <c r="R25" s="37">
        <v>2.5</v>
      </c>
      <c r="S25" s="38">
        <v>0.6</v>
      </c>
      <c r="T25" s="27">
        <v>9552</v>
      </c>
    </row>
    <row r="26" spans="1:20" ht="8.1" customHeight="1" x14ac:dyDescent="0.2">
      <c r="A26" s="26"/>
      <c r="B26" s="12"/>
      <c r="C26" s="27"/>
      <c r="D26" s="27"/>
      <c r="E26" s="27"/>
      <c r="F26" s="27"/>
      <c r="G26" s="35"/>
      <c r="H26" s="29"/>
      <c r="I26" s="29"/>
      <c r="J26" s="27"/>
      <c r="K26" s="169"/>
      <c r="L26" s="36"/>
    </row>
    <row r="27" spans="1:20" ht="12.9" customHeight="1" x14ac:dyDescent="0.2">
      <c r="A27" s="26" t="s">
        <v>209</v>
      </c>
      <c r="B27" s="12" t="s">
        <v>183</v>
      </c>
      <c r="C27" s="27">
        <v>21234</v>
      </c>
      <c r="D27" s="27">
        <v>97887</v>
      </c>
      <c r="E27" s="27">
        <v>49075</v>
      </c>
      <c r="F27" s="27">
        <v>48812</v>
      </c>
      <c r="G27" s="35">
        <v>100.5</v>
      </c>
      <c r="H27" s="29">
        <v>4.5999999999999996</v>
      </c>
      <c r="I27" s="29">
        <v>11.1</v>
      </c>
      <c r="J27" s="27">
        <v>4403</v>
      </c>
      <c r="K27" s="167" t="s">
        <v>217</v>
      </c>
      <c r="L27" s="12" t="s">
        <v>215</v>
      </c>
      <c r="M27" s="32">
        <v>141655</v>
      </c>
      <c r="N27" s="27">
        <v>346145</v>
      </c>
      <c r="O27" s="27">
        <v>170310</v>
      </c>
      <c r="P27" s="27">
        <v>175835</v>
      </c>
      <c r="Q27" s="37">
        <v>96.8</v>
      </c>
      <c r="R27" s="37">
        <v>2.4435777063993505</v>
      </c>
      <c r="S27" s="39">
        <v>0.3</v>
      </c>
      <c r="T27" s="27">
        <v>9585.8487953475487</v>
      </c>
    </row>
    <row r="28" spans="1:20" ht="12.9" customHeight="1" x14ac:dyDescent="0.2">
      <c r="A28" s="26" t="s">
        <v>210</v>
      </c>
      <c r="B28" s="179">
        <v>37.409999999999997</v>
      </c>
      <c r="C28" s="27">
        <v>21333</v>
      </c>
      <c r="D28" s="27">
        <v>100887</v>
      </c>
      <c r="E28" s="27">
        <v>50180</v>
      </c>
      <c r="F28" s="27">
        <v>50707</v>
      </c>
      <c r="G28" s="35">
        <v>99</v>
      </c>
      <c r="H28" s="29">
        <v>4.7</v>
      </c>
      <c r="I28" s="29">
        <v>3.1</v>
      </c>
      <c r="J28" s="27">
        <v>2697</v>
      </c>
      <c r="K28" s="167" t="s">
        <v>219</v>
      </c>
      <c r="L28" s="12" t="s">
        <v>215</v>
      </c>
      <c r="M28" s="32">
        <v>143724</v>
      </c>
      <c r="N28" s="27">
        <v>348035</v>
      </c>
      <c r="O28" s="27">
        <v>170754</v>
      </c>
      <c r="P28" s="27">
        <v>177281</v>
      </c>
      <c r="Q28" s="29">
        <v>96.318274377964926</v>
      </c>
      <c r="R28" s="37">
        <v>2.4</v>
      </c>
      <c r="S28" s="40">
        <v>0.5</v>
      </c>
      <c r="T28" s="27">
        <v>9638</v>
      </c>
    </row>
    <row r="29" spans="1:20" ht="12.9" customHeight="1" x14ac:dyDescent="0.2">
      <c r="A29" s="26" t="s">
        <v>211</v>
      </c>
      <c r="B29" s="12" t="s">
        <v>183</v>
      </c>
      <c r="C29" s="27">
        <v>23433</v>
      </c>
      <c r="D29" s="27">
        <v>108738</v>
      </c>
      <c r="E29" s="27">
        <v>54375</v>
      </c>
      <c r="F29" s="27">
        <v>54363</v>
      </c>
      <c r="G29" s="35">
        <v>100</v>
      </c>
      <c r="H29" s="29">
        <v>4.5999999999999996</v>
      </c>
      <c r="I29" s="29">
        <v>7.8</v>
      </c>
      <c r="J29" s="27">
        <v>2907</v>
      </c>
      <c r="K29" s="167" t="s">
        <v>221</v>
      </c>
      <c r="L29" s="12" t="s">
        <v>215</v>
      </c>
      <c r="M29" s="32">
        <v>145468</v>
      </c>
      <c r="N29" s="27">
        <v>349076</v>
      </c>
      <c r="O29" s="27">
        <v>170966</v>
      </c>
      <c r="P29" s="27">
        <v>178110</v>
      </c>
      <c r="Q29" s="29">
        <v>95.988995564538769</v>
      </c>
      <c r="R29" s="37">
        <v>2.4</v>
      </c>
      <c r="S29" s="39">
        <v>0.29910784834858561</v>
      </c>
      <c r="T29" s="27">
        <v>9667</v>
      </c>
    </row>
    <row r="30" spans="1:20" ht="12.9" customHeight="1" x14ac:dyDescent="0.2">
      <c r="A30" s="26" t="s">
        <v>213</v>
      </c>
      <c r="B30" s="41">
        <v>36.6</v>
      </c>
      <c r="C30" s="27">
        <v>24508</v>
      </c>
      <c r="D30" s="27">
        <v>112227</v>
      </c>
      <c r="E30" s="27">
        <v>56170</v>
      </c>
      <c r="F30" s="27">
        <v>56057</v>
      </c>
      <c r="G30" s="35">
        <v>100.2</v>
      </c>
      <c r="H30" s="29">
        <v>4.5999999999999996</v>
      </c>
      <c r="I30" s="29">
        <v>3.2</v>
      </c>
      <c r="J30" s="27">
        <v>3066</v>
      </c>
      <c r="K30" s="167" t="s">
        <v>223</v>
      </c>
      <c r="L30" s="12" t="s">
        <v>215</v>
      </c>
      <c r="M30" s="32">
        <v>147271</v>
      </c>
      <c r="N30" s="27">
        <v>350483</v>
      </c>
      <c r="O30" s="27">
        <v>171291</v>
      </c>
      <c r="P30" s="27">
        <v>179192</v>
      </c>
      <c r="Q30" s="29">
        <v>95.590762980490197</v>
      </c>
      <c r="R30" s="37">
        <v>2.3798507513359723</v>
      </c>
      <c r="S30" s="39">
        <v>0.40306408919547604</v>
      </c>
      <c r="T30" s="27">
        <v>9705.9817225145398</v>
      </c>
    </row>
    <row r="31" spans="1:20" ht="12.9" customHeight="1" x14ac:dyDescent="0.2">
      <c r="A31" s="26" t="s">
        <v>216</v>
      </c>
      <c r="B31" s="12" t="s">
        <v>183</v>
      </c>
      <c r="C31" s="27">
        <v>25984</v>
      </c>
      <c r="D31" s="27">
        <v>116397</v>
      </c>
      <c r="E31" s="27">
        <v>58392</v>
      </c>
      <c r="F31" s="27">
        <v>58005</v>
      </c>
      <c r="G31" s="35">
        <v>100.7</v>
      </c>
      <c r="H31" s="29">
        <v>4.5</v>
      </c>
      <c r="I31" s="29">
        <v>3.7</v>
      </c>
      <c r="J31" s="27">
        <v>3180</v>
      </c>
      <c r="K31" s="167" t="s">
        <v>225</v>
      </c>
      <c r="L31" s="12" t="s">
        <v>215</v>
      </c>
      <c r="M31" s="42">
        <v>148482</v>
      </c>
      <c r="N31" s="32">
        <v>351283</v>
      </c>
      <c r="O31" s="42">
        <v>171290</v>
      </c>
      <c r="P31" s="42">
        <v>179993</v>
      </c>
      <c r="Q31" s="43">
        <v>95.164811964909745</v>
      </c>
      <c r="R31" s="44">
        <v>2.3658288546759878</v>
      </c>
      <c r="S31" s="45">
        <v>0.22825643469155421</v>
      </c>
      <c r="T31" s="46">
        <v>9728.1362503461642</v>
      </c>
    </row>
    <row r="32" spans="1:20" ht="8.1" customHeight="1" x14ac:dyDescent="0.2">
      <c r="A32" s="26"/>
      <c r="B32" s="12"/>
      <c r="C32" s="27"/>
      <c r="D32" s="27"/>
      <c r="E32" s="27"/>
      <c r="F32" s="27"/>
      <c r="G32" s="35"/>
      <c r="H32" s="29"/>
      <c r="I32" s="29"/>
      <c r="J32" s="27"/>
      <c r="K32" s="169"/>
      <c r="L32" s="36"/>
    </row>
    <row r="33" spans="1:22" ht="12.9" customHeight="1" x14ac:dyDescent="0.2">
      <c r="A33" s="26" t="s">
        <v>218</v>
      </c>
      <c r="B33" s="12" t="s">
        <v>183</v>
      </c>
      <c r="C33" s="27">
        <v>27491</v>
      </c>
      <c r="D33" s="27">
        <v>120203</v>
      </c>
      <c r="E33" s="27">
        <v>60412</v>
      </c>
      <c r="F33" s="27">
        <v>59791</v>
      </c>
      <c r="G33" s="35">
        <v>101</v>
      </c>
      <c r="H33" s="29">
        <v>4.3</v>
      </c>
      <c r="I33" s="29">
        <v>7.5</v>
      </c>
      <c r="J33" s="27">
        <v>3284</v>
      </c>
      <c r="K33" s="167" t="s">
        <v>227</v>
      </c>
      <c r="L33" s="12" t="s">
        <v>183</v>
      </c>
      <c r="M33" s="42">
        <v>149679</v>
      </c>
      <c r="N33" s="32">
        <v>351168</v>
      </c>
      <c r="O33" s="42">
        <v>170927</v>
      </c>
      <c r="P33" s="42">
        <v>180241</v>
      </c>
      <c r="Q33" s="43">
        <v>94.83247429830061</v>
      </c>
      <c r="R33" s="44">
        <v>2.3461407411861384</v>
      </c>
      <c r="S33" s="45">
        <v>-3.2737137863204313E-2</v>
      </c>
      <c r="T33" s="46">
        <v>9724.9515369703677</v>
      </c>
    </row>
    <row r="34" spans="1:22" ht="12.9" customHeight="1" x14ac:dyDescent="0.2">
      <c r="A34" s="26" t="s">
        <v>220</v>
      </c>
      <c r="B34" s="12" t="s">
        <v>183</v>
      </c>
      <c r="C34" s="27">
        <v>30118</v>
      </c>
      <c r="D34" s="27">
        <v>128354</v>
      </c>
      <c r="E34" s="27">
        <v>65146</v>
      </c>
      <c r="F34" s="27">
        <v>63208</v>
      </c>
      <c r="G34" s="35">
        <v>103.1</v>
      </c>
      <c r="H34" s="29">
        <v>4.3</v>
      </c>
      <c r="I34" s="29">
        <v>6.8</v>
      </c>
      <c r="J34" s="27">
        <v>3507</v>
      </c>
      <c r="K34" s="167" t="s">
        <v>229</v>
      </c>
      <c r="L34" s="12" t="s">
        <v>183</v>
      </c>
      <c r="M34" s="42">
        <v>151067</v>
      </c>
      <c r="N34" s="32">
        <v>351343</v>
      </c>
      <c r="O34" s="42">
        <v>170635</v>
      </c>
      <c r="P34" s="42">
        <v>180708</v>
      </c>
      <c r="Q34" s="43">
        <v>94.425814020408609</v>
      </c>
      <c r="R34" s="44">
        <v>2.3257428822972588</v>
      </c>
      <c r="S34" s="45">
        <v>4.9833697831237471E-2</v>
      </c>
      <c r="T34" s="46">
        <v>9729.797839933537</v>
      </c>
    </row>
    <row r="35" spans="1:22" ht="12.9" customHeight="1" x14ac:dyDescent="0.2">
      <c r="A35" s="26" t="s">
        <v>222</v>
      </c>
      <c r="B35" s="12" t="s">
        <v>183</v>
      </c>
      <c r="C35" s="27">
        <v>32977</v>
      </c>
      <c r="D35" s="27">
        <v>136623</v>
      </c>
      <c r="E35" s="27">
        <v>69953</v>
      </c>
      <c r="F35" s="27">
        <v>66670</v>
      </c>
      <c r="G35" s="35">
        <v>104.9</v>
      </c>
      <c r="H35" s="29">
        <v>4.0999999999999996</v>
      </c>
      <c r="I35" s="29">
        <v>6.4</v>
      </c>
      <c r="J35" s="27">
        <v>3733</v>
      </c>
      <c r="K35" s="167" t="s">
        <v>263</v>
      </c>
      <c r="L35" s="12" t="s">
        <v>183</v>
      </c>
      <c r="M35" s="42">
        <v>152572</v>
      </c>
      <c r="N35" s="32">
        <v>351868</v>
      </c>
      <c r="O35" s="42">
        <v>170463</v>
      </c>
      <c r="P35" s="42">
        <v>181405</v>
      </c>
      <c r="Q35" s="43">
        <v>93.968192717951553</v>
      </c>
      <c r="R35" s="44">
        <v>2.3062422987179825</v>
      </c>
      <c r="S35" s="45">
        <v>0.14942662867909706</v>
      </c>
      <c r="T35" s="46">
        <v>9744.3367488230415</v>
      </c>
    </row>
    <row r="36" spans="1:22" ht="12.9" customHeight="1" x14ac:dyDescent="0.2">
      <c r="A36" s="26" t="s">
        <v>224</v>
      </c>
      <c r="B36" s="12" t="s">
        <v>183</v>
      </c>
      <c r="C36" s="27">
        <v>39138</v>
      </c>
      <c r="D36" s="27">
        <v>154009</v>
      </c>
      <c r="E36" s="27">
        <v>79042</v>
      </c>
      <c r="F36" s="27">
        <v>74967</v>
      </c>
      <c r="G36" s="35">
        <v>105.4</v>
      </c>
      <c r="H36" s="29">
        <v>3.9</v>
      </c>
      <c r="I36" s="29">
        <v>12.7</v>
      </c>
      <c r="J36" s="27">
        <v>4208</v>
      </c>
      <c r="K36" s="167" t="s">
        <v>232</v>
      </c>
      <c r="L36" s="12" t="s">
        <v>183</v>
      </c>
      <c r="M36" s="42">
        <v>154196</v>
      </c>
      <c r="N36" s="32">
        <v>352626</v>
      </c>
      <c r="O36" s="42">
        <v>170592</v>
      </c>
      <c r="P36" s="42">
        <v>182034</v>
      </c>
      <c r="Q36" s="43">
        <v>93.7</v>
      </c>
      <c r="R36" s="44">
        <v>2.2999999999999998</v>
      </c>
      <c r="S36" s="45">
        <v>0.2</v>
      </c>
      <c r="T36" s="46">
        <v>9765</v>
      </c>
    </row>
    <row r="37" spans="1:22" ht="12.9" customHeight="1" x14ac:dyDescent="0.2">
      <c r="A37" s="26" t="s">
        <v>226</v>
      </c>
      <c r="B37" s="12" t="s">
        <v>183</v>
      </c>
      <c r="C37" s="27">
        <v>45525</v>
      </c>
      <c r="D37" s="27">
        <v>172870</v>
      </c>
      <c r="E37" s="27">
        <v>89220</v>
      </c>
      <c r="F37" s="27">
        <v>83650</v>
      </c>
      <c r="G37" s="35">
        <v>106.7</v>
      </c>
      <c r="H37" s="29">
        <v>3.8</v>
      </c>
      <c r="I37" s="29">
        <v>12.2</v>
      </c>
      <c r="J37" s="27">
        <v>4723</v>
      </c>
      <c r="K37" s="167" t="s">
        <v>264</v>
      </c>
      <c r="L37" s="12" t="s">
        <v>183</v>
      </c>
      <c r="M37" s="42">
        <v>155081</v>
      </c>
      <c r="N37" s="32">
        <v>352366</v>
      </c>
      <c r="O37" s="42">
        <v>170304</v>
      </c>
      <c r="P37" s="42">
        <v>182062</v>
      </c>
      <c r="Q37" s="43">
        <v>93.5</v>
      </c>
      <c r="R37" s="44">
        <v>2.2999999999999998</v>
      </c>
      <c r="S37" s="45">
        <v>-7.3732509000000002E-2</v>
      </c>
      <c r="T37" s="46">
        <v>9758</v>
      </c>
    </row>
    <row r="38" spans="1:22" ht="8.1" customHeight="1" x14ac:dyDescent="0.2">
      <c r="A38" s="26"/>
      <c r="B38" s="12"/>
      <c r="C38" s="27"/>
      <c r="D38" s="27"/>
      <c r="E38" s="27"/>
      <c r="F38" s="27"/>
      <c r="G38" s="35"/>
      <c r="H38" s="29"/>
      <c r="I38" s="29"/>
      <c r="J38" s="27"/>
      <c r="K38" s="169"/>
      <c r="L38" s="36"/>
    </row>
    <row r="39" spans="1:22" ht="12.9" customHeight="1" x14ac:dyDescent="0.2">
      <c r="A39" s="26" t="s">
        <v>228</v>
      </c>
      <c r="B39" s="12" t="s">
        <v>183</v>
      </c>
      <c r="C39" s="27">
        <v>53472</v>
      </c>
      <c r="D39" s="27">
        <v>197272</v>
      </c>
      <c r="E39" s="27">
        <v>101549</v>
      </c>
      <c r="F39" s="27">
        <v>95723</v>
      </c>
      <c r="G39" s="35">
        <v>106.1</v>
      </c>
      <c r="H39" s="29">
        <v>3.7</v>
      </c>
      <c r="I39" s="29">
        <v>14.1</v>
      </c>
      <c r="J39" s="27">
        <v>5390</v>
      </c>
      <c r="K39" s="167" t="s">
        <v>265</v>
      </c>
      <c r="L39" s="12" t="s">
        <v>183</v>
      </c>
      <c r="M39" s="47">
        <v>155679</v>
      </c>
      <c r="N39" s="47">
        <v>351771</v>
      </c>
      <c r="O39" s="47">
        <v>169750</v>
      </c>
      <c r="P39" s="47">
        <v>182021</v>
      </c>
      <c r="Q39" s="48">
        <v>93.3</v>
      </c>
      <c r="R39" s="48">
        <v>2.2999999999999998</v>
      </c>
      <c r="S39" s="45">
        <v>-0.2</v>
      </c>
      <c r="T39" s="47">
        <v>9742</v>
      </c>
    </row>
    <row r="40" spans="1:22" ht="12.9" customHeight="1" x14ac:dyDescent="0.2">
      <c r="A40" s="26" t="s">
        <v>230</v>
      </c>
      <c r="B40" s="12" t="s">
        <v>183</v>
      </c>
      <c r="C40" s="27">
        <v>58383</v>
      </c>
      <c r="D40" s="27">
        <v>211506</v>
      </c>
      <c r="E40" s="27">
        <v>108783</v>
      </c>
      <c r="F40" s="27">
        <v>102723</v>
      </c>
      <c r="G40" s="35">
        <v>105.9</v>
      </c>
      <c r="H40" s="29">
        <v>3.6</v>
      </c>
      <c r="I40" s="29">
        <v>7.2</v>
      </c>
      <c r="J40" s="27">
        <v>5779</v>
      </c>
      <c r="K40" s="167" t="s">
        <v>266</v>
      </c>
      <c r="L40" s="12" t="s">
        <v>183</v>
      </c>
      <c r="M40" s="47">
        <v>157273</v>
      </c>
      <c r="N40" s="47">
        <v>353493</v>
      </c>
      <c r="O40" s="47">
        <v>170642</v>
      </c>
      <c r="P40" s="47">
        <v>182851</v>
      </c>
      <c r="Q40" s="48">
        <v>93.3</v>
      </c>
      <c r="R40" s="48">
        <v>2.2000000000000002</v>
      </c>
      <c r="S40" s="45">
        <v>0.5</v>
      </c>
      <c r="T40" s="47">
        <v>9789</v>
      </c>
      <c r="V40" s="49"/>
    </row>
    <row r="41" spans="1:22" ht="12.9" customHeight="1" x14ac:dyDescent="0.2">
      <c r="A41" s="26" t="s">
        <v>231</v>
      </c>
      <c r="B41" s="12" t="s">
        <v>183</v>
      </c>
      <c r="C41" s="27">
        <v>64525</v>
      </c>
      <c r="D41" s="27">
        <v>230413</v>
      </c>
      <c r="E41" s="27">
        <v>118575</v>
      </c>
      <c r="F41" s="27">
        <v>111838</v>
      </c>
      <c r="G41" s="35">
        <v>106</v>
      </c>
      <c r="H41" s="29">
        <v>3.6</v>
      </c>
      <c r="I41" s="29">
        <v>8.9</v>
      </c>
      <c r="J41" s="27">
        <v>6295</v>
      </c>
      <c r="K41" s="167" t="s">
        <v>274</v>
      </c>
      <c r="L41" s="12" t="s">
        <v>183</v>
      </c>
      <c r="M41" s="47">
        <v>158925</v>
      </c>
      <c r="N41" s="47">
        <v>356167</v>
      </c>
      <c r="O41" s="47">
        <v>171721</v>
      </c>
      <c r="P41" s="47">
        <v>184446</v>
      </c>
      <c r="Q41" s="45">
        <v>93.100961799117357</v>
      </c>
      <c r="R41" s="45">
        <v>2.241101148340412</v>
      </c>
      <c r="S41" s="45">
        <v>0.75645062278460962</v>
      </c>
      <c r="T41" s="47">
        <v>9863</v>
      </c>
      <c r="V41" s="49"/>
    </row>
    <row r="42" spans="1:22" ht="12.9" customHeight="1" x14ac:dyDescent="0.2">
      <c r="A42" s="26" t="s">
        <v>233</v>
      </c>
      <c r="B42" s="12" t="s">
        <v>183</v>
      </c>
      <c r="C42" s="27">
        <v>69766</v>
      </c>
      <c r="D42" s="27">
        <v>241821</v>
      </c>
      <c r="E42" s="27">
        <v>124075</v>
      </c>
      <c r="F42" s="27">
        <v>117746</v>
      </c>
      <c r="G42" s="35">
        <v>105.4</v>
      </c>
      <c r="H42" s="29">
        <v>3.7</v>
      </c>
      <c r="I42" s="29">
        <v>5</v>
      </c>
      <c r="J42" s="27">
        <v>6607</v>
      </c>
      <c r="K42" s="167" t="s">
        <v>277</v>
      </c>
      <c r="L42" s="12" t="s">
        <v>183</v>
      </c>
      <c r="M42" s="47">
        <v>161187</v>
      </c>
      <c r="N42" s="47">
        <v>359689</v>
      </c>
      <c r="O42" s="47">
        <v>173311</v>
      </c>
      <c r="P42" s="47">
        <v>186378</v>
      </c>
      <c r="Q42" s="45">
        <v>92.988979385979036</v>
      </c>
      <c r="R42" s="45">
        <v>2.2315012997326087</v>
      </c>
      <c r="S42" s="45">
        <v>0.98886196643709301</v>
      </c>
      <c r="T42" s="47">
        <v>9960.9249515369702</v>
      </c>
      <c r="V42" s="50"/>
    </row>
    <row r="43" spans="1:22" ht="12.9" customHeight="1" x14ac:dyDescent="0.2">
      <c r="A43" s="26" t="s">
        <v>234</v>
      </c>
      <c r="B43" s="12" t="s">
        <v>183</v>
      </c>
      <c r="C43" s="27">
        <v>80114</v>
      </c>
      <c r="D43" s="27">
        <v>252030</v>
      </c>
      <c r="E43" s="27">
        <v>129267</v>
      </c>
      <c r="F43" s="27">
        <v>122763</v>
      </c>
      <c r="G43" s="35">
        <v>105.3</v>
      </c>
      <c r="H43" s="29">
        <v>3.1</v>
      </c>
      <c r="I43" s="29">
        <v>4.2</v>
      </c>
      <c r="J43" s="27">
        <v>6886</v>
      </c>
      <c r="K43" s="167" t="s">
        <v>278</v>
      </c>
      <c r="L43" s="12">
        <v>36.090000000000003</v>
      </c>
      <c r="M43" s="51">
        <v>163064</v>
      </c>
      <c r="N43" s="51">
        <v>361877</v>
      </c>
      <c r="O43" s="51">
        <v>174255</v>
      </c>
      <c r="P43" s="51">
        <v>187622</v>
      </c>
      <c r="Q43" s="52">
        <f>O43/P43*100</f>
        <v>92.875568963128003</v>
      </c>
      <c r="R43" s="52">
        <f>N43/M43</f>
        <v>2.2192329392140508</v>
      </c>
      <c r="S43" s="52">
        <f>(N43-N42)/N43*100</f>
        <v>0.60462532849559381</v>
      </c>
      <c r="T43" s="51">
        <f>N43/L43</f>
        <v>10027.071210861734</v>
      </c>
    </row>
    <row r="44" spans="1:22" ht="8.1" customHeight="1" x14ac:dyDescent="0.2">
      <c r="A44" s="26"/>
      <c r="B44" s="12"/>
      <c r="C44" s="27"/>
      <c r="D44" s="27"/>
      <c r="E44" s="27"/>
      <c r="F44" s="27"/>
      <c r="G44" s="35"/>
      <c r="H44" s="29"/>
      <c r="I44" s="29"/>
      <c r="J44" s="27"/>
      <c r="K44" s="169"/>
      <c r="L44" s="36"/>
    </row>
    <row r="45" spans="1:22" ht="12.9" customHeight="1" x14ac:dyDescent="0.2">
      <c r="A45" s="26" t="s">
        <v>235</v>
      </c>
      <c r="B45" s="12" t="s">
        <v>183</v>
      </c>
      <c r="C45" s="27">
        <v>83174</v>
      </c>
      <c r="D45" s="27">
        <v>257590</v>
      </c>
      <c r="E45" s="27">
        <v>131782</v>
      </c>
      <c r="F45" s="27">
        <v>125808</v>
      </c>
      <c r="G45" s="35">
        <v>104.7</v>
      </c>
      <c r="H45" s="29">
        <v>3.1</v>
      </c>
      <c r="I45" s="29">
        <v>2.2000000000000002</v>
      </c>
      <c r="J45" s="27">
        <v>7038</v>
      </c>
      <c r="K45" s="167" t="s">
        <v>387</v>
      </c>
      <c r="L45" s="12" t="s">
        <v>183</v>
      </c>
      <c r="M45" s="51">
        <v>165540</v>
      </c>
      <c r="N45" s="51">
        <v>365587</v>
      </c>
      <c r="O45" s="51">
        <v>175892</v>
      </c>
      <c r="P45" s="51">
        <v>189695</v>
      </c>
      <c r="Q45" s="52">
        <f>O45/P45*100</f>
        <v>92.723582593109981</v>
      </c>
      <c r="R45" s="52">
        <f>N45/M45</f>
        <v>2.2084511296363418</v>
      </c>
      <c r="S45" s="52">
        <f>(N45-N43)/N43*100</f>
        <v>1.025210223363187</v>
      </c>
      <c r="T45" s="51">
        <v>10130</v>
      </c>
    </row>
    <row r="46" spans="1:22" ht="12.9" customHeight="1" x14ac:dyDescent="0.2">
      <c r="A46" s="26" t="s">
        <v>236</v>
      </c>
      <c r="B46" s="12" t="s">
        <v>183</v>
      </c>
      <c r="C46" s="27">
        <v>87787</v>
      </c>
      <c r="D46" s="27">
        <v>268404</v>
      </c>
      <c r="E46" s="27">
        <v>136902</v>
      </c>
      <c r="F46" s="27">
        <v>131502</v>
      </c>
      <c r="G46" s="35">
        <v>104.1</v>
      </c>
      <c r="H46" s="29">
        <v>3.1</v>
      </c>
      <c r="I46" s="29">
        <v>4.2</v>
      </c>
      <c r="J46" s="27">
        <v>7333</v>
      </c>
      <c r="K46" s="167" t="s">
        <v>388</v>
      </c>
      <c r="L46" s="12" t="s">
        <v>183</v>
      </c>
      <c r="M46" s="51">
        <v>168328</v>
      </c>
      <c r="N46" s="51">
        <v>369441</v>
      </c>
      <c r="O46" s="51">
        <v>177613</v>
      </c>
      <c r="P46" s="51">
        <v>191828</v>
      </c>
      <c r="Q46" s="52">
        <f>O46/P46*100</f>
        <v>92.589715787059248</v>
      </c>
      <c r="R46" s="52">
        <f>N46/M46</f>
        <v>2.1947685471222851</v>
      </c>
      <c r="S46" s="52">
        <f>(N46-N45)/N45*100</f>
        <v>1.0541950342873241</v>
      </c>
      <c r="T46" s="51">
        <v>10237</v>
      </c>
    </row>
    <row r="47" spans="1:22" ht="12.9" customHeight="1" x14ac:dyDescent="0.2">
      <c r="A47" s="26" t="s">
        <v>237</v>
      </c>
      <c r="B47" s="12" t="s">
        <v>183</v>
      </c>
      <c r="C47" s="27">
        <v>90528</v>
      </c>
      <c r="D47" s="27">
        <v>274031</v>
      </c>
      <c r="E47" s="27">
        <v>139542</v>
      </c>
      <c r="F47" s="27">
        <v>134489</v>
      </c>
      <c r="G47" s="35">
        <v>103.8</v>
      </c>
      <c r="H47" s="29">
        <v>3</v>
      </c>
      <c r="I47" s="29">
        <v>2.1</v>
      </c>
      <c r="J47" s="27">
        <v>7467</v>
      </c>
      <c r="K47" s="167" t="s">
        <v>460</v>
      </c>
      <c r="L47" s="12" t="s">
        <v>183</v>
      </c>
      <c r="M47" s="51">
        <v>169790</v>
      </c>
      <c r="N47" s="51">
        <v>370365</v>
      </c>
      <c r="O47" s="51">
        <v>177756</v>
      </c>
      <c r="P47" s="51">
        <v>192609</v>
      </c>
      <c r="Q47" s="52">
        <f>O47/P47*100</f>
        <v>92.288522343192682</v>
      </c>
      <c r="R47" s="52">
        <f>N47/M47</f>
        <v>2.1813122091995996</v>
      </c>
      <c r="S47" s="52">
        <f>(N47-N46)/N46*100</f>
        <v>0.25010759498810364</v>
      </c>
      <c r="T47" s="51">
        <f>N47/L43</f>
        <v>10262.261014131338</v>
      </c>
    </row>
    <row r="48" spans="1:22" ht="12.9" customHeight="1" x14ac:dyDescent="0.2">
      <c r="A48" s="26" t="s">
        <v>238</v>
      </c>
      <c r="B48" s="12" t="s">
        <v>183</v>
      </c>
      <c r="C48" s="27">
        <v>93405</v>
      </c>
      <c r="D48" s="27">
        <v>280573</v>
      </c>
      <c r="E48" s="27">
        <v>142494</v>
      </c>
      <c r="F48" s="27">
        <v>138079</v>
      </c>
      <c r="G48" s="35">
        <v>103.2</v>
      </c>
      <c r="H48" s="29">
        <v>3</v>
      </c>
      <c r="I48" s="29">
        <v>2.4</v>
      </c>
      <c r="J48" s="27">
        <v>7666</v>
      </c>
      <c r="K48" s="167" t="s">
        <v>389</v>
      </c>
      <c r="L48" s="12" t="s">
        <v>183</v>
      </c>
      <c r="M48" s="51">
        <v>171500</v>
      </c>
      <c r="N48" s="51">
        <v>371753</v>
      </c>
      <c r="O48" s="51">
        <v>178293</v>
      </c>
      <c r="P48" s="51">
        <v>193460</v>
      </c>
      <c r="Q48" s="52">
        <f>O48/P48*100</f>
        <v>92.160136462317794</v>
      </c>
      <c r="R48" s="52">
        <f>N48/M48</f>
        <v>2.167655976676385</v>
      </c>
      <c r="S48" s="52">
        <f>(N48-N47)/N47*100</f>
        <v>0.37476543409879443</v>
      </c>
      <c r="T48" s="51">
        <f>N48/L43</f>
        <v>10300.720421169299</v>
      </c>
    </row>
    <row r="49" spans="1:20" ht="12.9" customHeight="1" x14ac:dyDescent="0.2">
      <c r="A49" s="26" t="s">
        <v>239</v>
      </c>
      <c r="B49" s="12" t="s">
        <v>183</v>
      </c>
      <c r="C49" s="27">
        <v>97449</v>
      </c>
      <c r="D49" s="27">
        <v>289337</v>
      </c>
      <c r="E49" s="27">
        <v>146586</v>
      </c>
      <c r="F49" s="27">
        <v>142751</v>
      </c>
      <c r="G49" s="35">
        <v>102.7</v>
      </c>
      <c r="H49" s="29">
        <v>3</v>
      </c>
      <c r="I49" s="29">
        <v>3.1</v>
      </c>
      <c r="J49" s="27">
        <v>7905</v>
      </c>
      <c r="K49" s="170" t="s">
        <v>382</v>
      </c>
      <c r="L49" s="12" t="s">
        <v>183</v>
      </c>
      <c r="M49" s="51">
        <v>173280</v>
      </c>
      <c r="N49" s="51">
        <v>372948</v>
      </c>
      <c r="O49" s="51">
        <v>178672</v>
      </c>
      <c r="P49" s="51">
        <v>194276</v>
      </c>
      <c r="Q49" s="52">
        <f>O49/P49*100</f>
        <v>91.968127818155608</v>
      </c>
      <c r="R49" s="52">
        <f>N49/M49</f>
        <v>2.152285318559557</v>
      </c>
      <c r="S49" s="52">
        <f>(N49-N48)/N48*100</f>
        <v>0.32144999502357746</v>
      </c>
      <c r="T49" s="51">
        <f>N49/L43</f>
        <v>10333.832086450539</v>
      </c>
    </row>
    <row r="50" spans="1:20" ht="8.1" customHeight="1" x14ac:dyDescent="0.2">
      <c r="A50" s="26"/>
      <c r="B50" s="12"/>
      <c r="C50" s="27"/>
      <c r="D50" s="27"/>
      <c r="E50" s="27"/>
      <c r="F50" s="27"/>
      <c r="G50" s="35"/>
      <c r="H50" s="29"/>
      <c r="I50" s="29"/>
      <c r="J50" s="27"/>
      <c r="K50" s="171"/>
      <c r="L50" s="53"/>
      <c r="M50" s="54"/>
      <c r="N50" s="54"/>
      <c r="O50" s="54"/>
      <c r="P50" s="54"/>
      <c r="Q50" s="55"/>
      <c r="R50" s="55"/>
      <c r="S50" s="55"/>
      <c r="T50" s="54"/>
    </row>
    <row r="51" spans="1:20" ht="12.9" customHeight="1" x14ac:dyDescent="0.2">
      <c r="A51" s="34" t="s">
        <v>240</v>
      </c>
      <c r="B51" s="12" t="s">
        <v>183</v>
      </c>
      <c r="C51" s="27">
        <v>100465</v>
      </c>
      <c r="D51" s="27">
        <v>296090</v>
      </c>
      <c r="E51" s="27">
        <v>149550</v>
      </c>
      <c r="F51" s="27">
        <v>146540</v>
      </c>
      <c r="G51" s="29">
        <v>102.1</v>
      </c>
      <c r="H51" s="29">
        <v>2.9</v>
      </c>
      <c r="I51" s="29">
        <v>2.2999999999999998</v>
      </c>
      <c r="J51" s="27">
        <v>8090</v>
      </c>
      <c r="K51" s="172" t="s">
        <v>480</v>
      </c>
      <c r="L51" s="175" t="s">
        <v>183</v>
      </c>
      <c r="M51" s="51">
        <v>175466</v>
      </c>
      <c r="N51" s="51">
        <v>375522</v>
      </c>
      <c r="O51" s="51">
        <v>179877</v>
      </c>
      <c r="P51" s="51">
        <v>195645</v>
      </c>
      <c r="Q51" s="52">
        <v>91.940504485164453</v>
      </c>
      <c r="R51" s="52">
        <v>2.1401411099586243</v>
      </c>
      <c r="S51" s="52">
        <v>0.69017664661025102</v>
      </c>
      <c r="T51" s="51">
        <v>10405.153782211139</v>
      </c>
    </row>
    <row r="52" spans="1:20" ht="12.9" customHeight="1" x14ac:dyDescent="0.2">
      <c r="A52" s="34" t="s">
        <v>241</v>
      </c>
      <c r="B52" s="12" t="s">
        <v>183</v>
      </c>
      <c r="C52" s="27">
        <v>102200</v>
      </c>
      <c r="D52" s="27">
        <v>301709</v>
      </c>
      <c r="E52" s="27">
        <v>152178</v>
      </c>
      <c r="F52" s="27">
        <v>149531</v>
      </c>
      <c r="G52" s="29">
        <v>101.8</v>
      </c>
      <c r="H52" s="29">
        <v>3</v>
      </c>
      <c r="I52" s="29">
        <v>1.9</v>
      </c>
      <c r="J52" s="27">
        <v>8243</v>
      </c>
      <c r="K52" s="172" t="s">
        <v>481</v>
      </c>
      <c r="L52" s="175" t="s">
        <v>183</v>
      </c>
      <c r="M52" s="51">
        <v>178479</v>
      </c>
      <c r="N52" s="51">
        <v>378485</v>
      </c>
      <c r="O52" s="51">
        <v>181016</v>
      </c>
      <c r="P52" s="51">
        <v>197469</v>
      </c>
      <c r="Q52" s="52">
        <f>O52/P52*100</f>
        <v>91.668059290318979</v>
      </c>
      <c r="R52" s="52">
        <f>N52/M52</f>
        <v>2.1206136296146885</v>
      </c>
      <c r="S52" s="52">
        <f>(N52-N51)/N51*100</f>
        <v>0.789034996618041</v>
      </c>
      <c r="T52" s="51">
        <f>N52/L43</f>
        <v>10487.254087004709</v>
      </c>
    </row>
    <row r="53" spans="1:20" ht="12.9" customHeight="1" x14ac:dyDescent="0.2">
      <c r="A53" s="34" t="s">
        <v>242</v>
      </c>
      <c r="B53" s="12" t="s">
        <v>183</v>
      </c>
      <c r="C53" s="27">
        <v>104875</v>
      </c>
      <c r="D53" s="27">
        <v>308731</v>
      </c>
      <c r="E53" s="27">
        <v>155306</v>
      </c>
      <c r="F53" s="27">
        <v>153425</v>
      </c>
      <c r="G53" s="29">
        <v>101.2</v>
      </c>
      <c r="H53" s="29">
        <v>2.9</v>
      </c>
      <c r="I53" s="29">
        <v>2.2999999999999998</v>
      </c>
      <c r="J53" s="27">
        <v>8435</v>
      </c>
      <c r="K53" s="167" t="s">
        <v>482</v>
      </c>
      <c r="L53" s="56" t="s">
        <v>183</v>
      </c>
      <c r="M53" s="51">
        <v>181607</v>
      </c>
      <c r="N53" s="51">
        <v>381024</v>
      </c>
      <c r="O53" s="51">
        <v>181993</v>
      </c>
      <c r="P53" s="51">
        <v>199031</v>
      </c>
      <c r="Q53" s="52">
        <v>91.439524496184006</v>
      </c>
      <c r="R53" s="52">
        <v>2.0980689070355218</v>
      </c>
      <c r="S53" s="52">
        <f>(N53-N52)/N52*100</f>
        <v>0.67083239758510904</v>
      </c>
      <c r="T53" s="47">
        <v>10557.605985037406</v>
      </c>
    </row>
    <row r="54" spans="1:20" ht="12.9" customHeight="1" x14ac:dyDescent="0.2">
      <c r="A54" s="34" t="s">
        <v>243</v>
      </c>
      <c r="B54" s="56" t="s">
        <v>183</v>
      </c>
      <c r="C54" s="27">
        <v>106606</v>
      </c>
      <c r="D54" s="27">
        <v>314235</v>
      </c>
      <c r="E54" s="27">
        <v>157876</v>
      </c>
      <c r="F54" s="27">
        <v>156359</v>
      </c>
      <c r="G54" s="29">
        <v>101</v>
      </c>
      <c r="H54" s="29">
        <v>2.9</v>
      </c>
      <c r="I54" s="29">
        <v>1.8</v>
      </c>
      <c r="J54" s="32">
        <v>8586</v>
      </c>
      <c r="K54" s="167" t="s">
        <v>491</v>
      </c>
      <c r="L54" s="56" t="s">
        <v>492</v>
      </c>
      <c r="M54" s="51">
        <v>183927</v>
      </c>
      <c r="N54" s="51">
        <v>382491</v>
      </c>
      <c r="O54" s="51">
        <v>182372</v>
      </c>
      <c r="P54" s="51">
        <v>200119</v>
      </c>
      <c r="Q54" s="52">
        <v>91.13177659292721</v>
      </c>
      <c r="R54" s="52">
        <v>2.079580485736189</v>
      </c>
      <c r="S54" s="52">
        <v>0.38759792329947024</v>
      </c>
      <c r="T54" s="47">
        <v>10598.254364089775</v>
      </c>
    </row>
    <row r="55" spans="1:20" ht="12.9" customHeight="1" x14ac:dyDescent="0.2">
      <c r="A55" s="34" t="s">
        <v>244</v>
      </c>
      <c r="B55" s="56" t="s">
        <v>183</v>
      </c>
      <c r="C55" s="27">
        <v>108953</v>
      </c>
      <c r="D55" s="27">
        <v>320624</v>
      </c>
      <c r="E55" s="27">
        <v>160755</v>
      </c>
      <c r="F55" s="27">
        <v>159869</v>
      </c>
      <c r="G55" s="29">
        <v>100.6</v>
      </c>
      <c r="H55" s="29">
        <v>2.9</v>
      </c>
      <c r="I55" s="29">
        <v>2</v>
      </c>
      <c r="J55" s="32">
        <v>8760</v>
      </c>
      <c r="K55" s="167" t="s">
        <v>501</v>
      </c>
      <c r="L55" s="56" t="s">
        <v>492</v>
      </c>
      <c r="M55" s="51">
        <v>186401</v>
      </c>
      <c r="N55" s="51">
        <v>383669</v>
      </c>
      <c r="O55" s="51">
        <v>182673</v>
      </c>
      <c r="P55" s="51">
        <v>200996</v>
      </c>
      <c r="Q55" s="52">
        <f>O55/P55*100</f>
        <v>90.883898187028606</v>
      </c>
      <c r="R55" s="52">
        <f>N55/M55</f>
        <v>2.0582990434600674</v>
      </c>
      <c r="S55" s="52">
        <f>(N55-N54)/N54*100</f>
        <v>0.30798110282333441</v>
      </c>
      <c r="T55" s="47">
        <f>+N55/L43</f>
        <v>10630.89498476032</v>
      </c>
    </row>
    <row r="56" spans="1:20" ht="8.1" customHeight="1" x14ac:dyDescent="0.2">
      <c r="A56" s="34"/>
      <c r="B56" s="56"/>
      <c r="C56" s="27"/>
      <c r="D56" s="27"/>
      <c r="E56" s="27"/>
      <c r="F56" s="27"/>
      <c r="G56" s="29"/>
      <c r="H56" s="29"/>
      <c r="I56" s="29"/>
      <c r="J56" s="32"/>
      <c r="K56" s="119"/>
      <c r="L56" s="186"/>
      <c r="M56" s="48"/>
      <c r="N56" s="48"/>
      <c r="O56" s="48"/>
      <c r="P56" s="48"/>
      <c r="Q56" s="48"/>
      <c r="R56" s="40"/>
      <c r="S56" s="40"/>
      <c r="T56" s="40"/>
    </row>
    <row r="57" spans="1:20" ht="12.9" customHeight="1" thickBot="1" x14ac:dyDescent="0.25">
      <c r="A57" s="30" t="s">
        <v>245</v>
      </c>
      <c r="B57" s="56" t="s">
        <v>183</v>
      </c>
      <c r="C57" s="32">
        <v>111345</v>
      </c>
      <c r="D57" s="32">
        <v>326968</v>
      </c>
      <c r="E57" s="32">
        <v>163819</v>
      </c>
      <c r="F57" s="32">
        <v>163149</v>
      </c>
      <c r="G57" s="33">
        <v>100.4</v>
      </c>
      <c r="H57" s="33">
        <v>2.9</v>
      </c>
      <c r="I57" s="33">
        <v>2</v>
      </c>
      <c r="J57" s="32">
        <v>8934</v>
      </c>
      <c r="K57" s="185" t="s">
        <v>495</v>
      </c>
      <c r="L57" s="188" t="s">
        <v>183</v>
      </c>
      <c r="M57" s="189">
        <v>189482</v>
      </c>
      <c r="N57" s="189">
        <v>386330</v>
      </c>
      <c r="O57" s="189">
        <v>183937</v>
      </c>
      <c r="P57" s="189">
        <v>202393</v>
      </c>
      <c r="Q57" s="190">
        <f>O57/P57*100</f>
        <v>90.881107548185952</v>
      </c>
      <c r="R57" s="191">
        <f>N57/M57</f>
        <v>2.0388744049566712</v>
      </c>
      <c r="S57" s="191">
        <f>(N57-N55)/N55*100</f>
        <v>0.69356658995123399</v>
      </c>
      <c r="T57" s="192">
        <f>+N57/L43</f>
        <v>10704.627320587419</v>
      </c>
    </row>
    <row r="58" spans="1:20" ht="12.9" customHeight="1" x14ac:dyDescent="0.15">
      <c r="A58" s="34" t="s">
        <v>377</v>
      </c>
      <c r="B58" s="56" t="s">
        <v>183</v>
      </c>
      <c r="C58" s="27">
        <v>113703</v>
      </c>
      <c r="D58" s="27">
        <v>332944</v>
      </c>
      <c r="E58" s="27">
        <v>166506</v>
      </c>
      <c r="F58" s="27">
        <v>166438</v>
      </c>
      <c r="G58" s="29">
        <v>100</v>
      </c>
      <c r="H58" s="29">
        <v>2.9</v>
      </c>
      <c r="I58" s="29">
        <v>1.8</v>
      </c>
      <c r="J58" s="27">
        <v>9097</v>
      </c>
      <c r="K58" s="9"/>
      <c r="L58" s="193"/>
      <c r="M58" s="193"/>
      <c r="N58" s="193"/>
      <c r="O58" s="193"/>
      <c r="P58" s="193"/>
      <c r="Q58" s="193"/>
      <c r="R58" s="297" t="s">
        <v>494</v>
      </c>
      <c r="S58" s="297"/>
      <c r="T58" s="297"/>
    </row>
    <row r="59" spans="1:20" ht="12.9" customHeight="1" x14ac:dyDescent="0.15">
      <c r="A59" s="34" t="s">
        <v>184</v>
      </c>
      <c r="B59" s="56" t="s">
        <v>183</v>
      </c>
      <c r="C59" s="27">
        <v>115387</v>
      </c>
      <c r="D59" s="27">
        <v>336354</v>
      </c>
      <c r="E59" s="27">
        <v>168184</v>
      </c>
      <c r="F59" s="27">
        <v>168170</v>
      </c>
      <c r="G59" s="29">
        <v>100</v>
      </c>
      <c r="H59" s="29">
        <v>2.9</v>
      </c>
      <c r="I59" s="29">
        <v>1</v>
      </c>
      <c r="J59" s="27">
        <v>9190</v>
      </c>
      <c r="K59" s="9" t="s">
        <v>490</v>
      </c>
      <c r="L59" s="161"/>
      <c r="M59" s="161"/>
      <c r="N59" s="161"/>
      <c r="O59" s="161"/>
      <c r="P59" s="161"/>
      <c r="Q59" s="161"/>
      <c r="R59" s="161"/>
      <c r="S59" s="161"/>
      <c r="T59" s="161"/>
    </row>
    <row r="60" spans="1:20" ht="12.9" customHeight="1" x14ac:dyDescent="0.15">
      <c r="A60" s="34" t="s">
        <v>185</v>
      </c>
      <c r="B60" s="56" t="s">
        <v>183</v>
      </c>
      <c r="C60" s="27">
        <v>118806</v>
      </c>
      <c r="D60" s="27">
        <v>340563</v>
      </c>
      <c r="E60" s="27">
        <v>169813</v>
      </c>
      <c r="F60" s="27">
        <v>170750</v>
      </c>
      <c r="G60" s="29">
        <v>99.5</v>
      </c>
      <c r="H60" s="29">
        <v>2.9</v>
      </c>
      <c r="I60" s="29">
        <v>1</v>
      </c>
      <c r="J60" s="27">
        <v>9305</v>
      </c>
      <c r="K60" s="161" t="s">
        <v>455</v>
      </c>
      <c r="L60" s="161"/>
      <c r="M60" s="161"/>
      <c r="N60" s="161"/>
      <c r="O60" s="161"/>
      <c r="P60" s="161"/>
      <c r="Q60" s="161"/>
      <c r="R60" s="161"/>
      <c r="S60" s="161"/>
      <c r="T60" s="161"/>
    </row>
    <row r="61" spans="1:20" ht="12.9" customHeight="1" thickBot="1" x14ac:dyDescent="0.25">
      <c r="A61" s="58" t="s">
        <v>188</v>
      </c>
      <c r="B61" s="59" t="s">
        <v>183</v>
      </c>
      <c r="C61" s="60">
        <v>120326</v>
      </c>
      <c r="D61" s="60">
        <v>343180</v>
      </c>
      <c r="E61" s="60">
        <v>171126</v>
      </c>
      <c r="F61" s="60">
        <v>172054</v>
      </c>
      <c r="G61" s="61">
        <v>99.5</v>
      </c>
      <c r="H61" s="61">
        <v>2.9</v>
      </c>
      <c r="I61" s="61">
        <v>0.8</v>
      </c>
      <c r="J61" s="60">
        <v>9377</v>
      </c>
      <c r="K61" s="30" t="s">
        <v>483</v>
      </c>
      <c r="L61" s="9"/>
      <c r="M61" s="9"/>
      <c r="N61" s="9"/>
      <c r="O61" s="9"/>
      <c r="P61" s="9"/>
      <c r="Q61" s="9"/>
      <c r="R61" s="38"/>
      <c r="S61" s="45"/>
      <c r="T61" s="9"/>
    </row>
    <row r="62" spans="1:20" ht="15" customHeight="1" x14ac:dyDescent="0.2">
      <c r="K62" s="9" t="s">
        <v>484</v>
      </c>
      <c r="L62" s="57"/>
      <c r="M62" s="57"/>
      <c r="N62" s="57"/>
      <c r="O62" s="57"/>
      <c r="P62" s="57"/>
      <c r="Q62" s="57"/>
      <c r="R62" s="57"/>
      <c r="S62" s="57"/>
      <c r="T62" s="57"/>
    </row>
    <row r="63" spans="1:20" ht="15" customHeight="1" x14ac:dyDescent="0.2">
      <c r="K63" s="9"/>
      <c r="L63" s="9"/>
      <c r="M63" s="9"/>
      <c r="N63" s="9"/>
      <c r="O63" s="9"/>
      <c r="P63" s="9"/>
      <c r="Q63" s="9"/>
      <c r="R63" s="7"/>
      <c r="S63" s="7"/>
      <c r="T63" s="7"/>
    </row>
    <row r="64" spans="1:20" ht="15" customHeight="1" x14ac:dyDescent="0.2">
      <c r="K64" s="9"/>
      <c r="L64" s="9"/>
      <c r="M64" s="9"/>
      <c r="N64" s="9"/>
      <c r="O64" s="9"/>
      <c r="P64" s="9"/>
      <c r="Q64" s="9"/>
      <c r="R64" s="7"/>
      <c r="S64" s="7"/>
      <c r="T64" s="7"/>
    </row>
    <row r="65" spans="11:20" ht="15" customHeight="1" x14ac:dyDescent="0.2">
      <c r="K65" s="30"/>
      <c r="L65" s="7"/>
      <c r="M65" s="32"/>
      <c r="N65" s="7"/>
      <c r="O65" s="7"/>
      <c r="P65" s="7"/>
      <c r="Q65" s="7"/>
      <c r="R65" s="7"/>
      <c r="S65" s="7"/>
      <c r="T65" s="7"/>
    </row>
    <row r="66" spans="11:20" ht="15" customHeight="1" x14ac:dyDescent="0.2">
      <c r="K66" s="40"/>
      <c r="L66" s="40"/>
      <c r="M66" s="40"/>
      <c r="N66" s="40"/>
      <c r="O66" s="40"/>
      <c r="P66" s="40"/>
      <c r="Q66" s="40"/>
      <c r="R66" s="40"/>
      <c r="S66" s="40"/>
      <c r="T66" s="40"/>
    </row>
    <row r="67" spans="11:20" ht="15" customHeight="1" x14ac:dyDescent="0.2">
      <c r="K67" s="40"/>
      <c r="L67" s="40"/>
      <c r="M67" s="40"/>
      <c r="N67" s="40"/>
      <c r="O67" s="40"/>
      <c r="P67" s="40"/>
      <c r="Q67" s="40"/>
      <c r="R67" s="40"/>
      <c r="S67" s="40"/>
      <c r="T67" s="40"/>
    </row>
  </sheetData>
  <mergeCells count="9">
    <mergeCell ref="R58:T58"/>
    <mergeCell ref="O6:O7"/>
    <mergeCell ref="P6:P7"/>
    <mergeCell ref="A5:A7"/>
    <mergeCell ref="K5:K7"/>
    <mergeCell ref="D6:D7"/>
    <mergeCell ref="E6:E7"/>
    <mergeCell ref="F6:F7"/>
    <mergeCell ref="N6:N7"/>
  </mergeCells>
  <phoneticPr fontId="2"/>
  <pageMargins left="0.98425196850393704" right="0.98425196850393704" top="0.78740157480314965" bottom="0.78740157480314965" header="0.51181102362204722" footer="0.51181102362204722"/>
  <pageSetup paperSize="9" firstPageNumber="7" orientation="portrait" useFirstPageNumber="1" r:id="rId1"/>
  <headerFooter alignWithMargins="0">
    <oddFooter xml:space="preserve">&amp;C&amp;"游明朝 Demibold,標準"&amp;P+1 </oddFooter>
  </headerFooter>
  <colBreaks count="1" manualBreakCount="1">
    <brk id="10" max="6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42"/>
  <sheetViews>
    <sheetView view="pageBreakPreview" zoomScaleNormal="100" zoomScaleSheetLayoutView="100" workbookViewId="0"/>
  </sheetViews>
  <sheetFormatPr defaultColWidth="8.88671875" defaultRowHeight="15" customHeight="1" x14ac:dyDescent="0.2"/>
  <cols>
    <col min="1" max="1" width="10.6640625" style="9" customWidth="1"/>
    <col min="2" max="2" width="5.6640625" style="9" customWidth="1"/>
    <col min="3" max="9" width="9.21875" style="9" customWidth="1"/>
    <col min="10" max="16384" width="8.88671875" style="3"/>
  </cols>
  <sheetData>
    <row r="1" spans="1:9" ht="15" customHeight="1" x14ac:dyDescent="0.2">
      <c r="A1" s="2" t="s">
        <v>43</v>
      </c>
      <c r="B1" s="2"/>
    </row>
    <row r="3" spans="1:9" ht="15" customHeight="1" x14ac:dyDescent="0.2">
      <c r="A3" s="62" t="s">
        <v>462</v>
      </c>
      <c r="B3" s="62"/>
      <c r="C3" s="63"/>
      <c r="D3" s="63"/>
      <c r="E3" s="14"/>
      <c r="F3" s="14"/>
      <c r="G3" s="14"/>
      <c r="H3" s="14"/>
      <c r="I3" s="14"/>
    </row>
    <row r="4" spans="1:9" ht="15" customHeight="1" thickBot="1" x14ac:dyDescent="0.25">
      <c r="A4" s="14"/>
      <c r="B4" s="14"/>
      <c r="C4" s="14"/>
      <c r="D4" s="14"/>
      <c r="E4" s="14"/>
      <c r="F4" s="14"/>
      <c r="G4" s="14"/>
      <c r="H4" s="14"/>
      <c r="I4" s="14"/>
    </row>
    <row r="5" spans="1:9" ht="21" customHeight="1" x14ac:dyDescent="0.2">
      <c r="A5" s="308" t="s">
        <v>269</v>
      </c>
      <c r="B5" s="309"/>
      <c r="C5" s="318" t="s">
        <v>248</v>
      </c>
      <c r="D5" s="64" t="s">
        <v>249</v>
      </c>
      <c r="E5" s="65"/>
      <c r="F5" s="65"/>
      <c r="G5" s="64" t="s">
        <v>250</v>
      </c>
      <c r="H5" s="65"/>
      <c r="I5" s="65"/>
    </row>
    <row r="6" spans="1:9" ht="21" customHeight="1" x14ac:dyDescent="0.2">
      <c r="A6" s="310"/>
      <c r="B6" s="311"/>
      <c r="C6" s="319"/>
      <c r="D6" s="66" t="s">
        <v>251</v>
      </c>
      <c r="E6" s="66" t="s">
        <v>252</v>
      </c>
      <c r="F6" s="66" t="s">
        <v>253</v>
      </c>
      <c r="G6" s="67" t="s">
        <v>251</v>
      </c>
      <c r="H6" s="66" t="s">
        <v>254</v>
      </c>
      <c r="I6" s="66" t="s">
        <v>255</v>
      </c>
    </row>
    <row r="7" spans="1:9" ht="21" customHeight="1" x14ac:dyDescent="0.15">
      <c r="A7" s="68"/>
      <c r="B7" s="69"/>
      <c r="C7" s="70" t="s">
        <v>256</v>
      </c>
      <c r="D7" s="14"/>
      <c r="E7" s="14"/>
      <c r="F7" s="14"/>
      <c r="G7" s="14"/>
      <c r="H7" s="14"/>
      <c r="I7" s="14"/>
    </row>
    <row r="8" spans="1:9" ht="21" customHeight="1" x14ac:dyDescent="0.2">
      <c r="A8" s="316" t="s">
        <v>470</v>
      </c>
      <c r="B8" s="316"/>
      <c r="C8" s="71">
        <v>2768</v>
      </c>
      <c r="D8" s="71">
        <v>-305</v>
      </c>
      <c r="E8" s="71">
        <v>2972</v>
      </c>
      <c r="F8" s="71">
        <v>3277</v>
      </c>
      <c r="G8" s="71">
        <v>3073</v>
      </c>
      <c r="H8" s="71">
        <v>23055</v>
      </c>
      <c r="I8" s="71">
        <v>19982</v>
      </c>
    </row>
    <row r="9" spans="1:9" ht="21" customHeight="1" x14ac:dyDescent="0.2">
      <c r="A9" s="316" t="s">
        <v>471</v>
      </c>
      <c r="B9" s="316"/>
      <c r="C9" s="71">
        <v>2447</v>
      </c>
      <c r="D9" s="71">
        <v>-553</v>
      </c>
      <c r="E9" s="71">
        <v>2987</v>
      </c>
      <c r="F9" s="71">
        <v>3540</v>
      </c>
      <c r="G9" s="71">
        <v>3000</v>
      </c>
      <c r="H9" s="71">
        <v>23583</v>
      </c>
      <c r="I9" s="71">
        <v>20583</v>
      </c>
    </row>
    <row r="10" spans="1:9" ht="21" customHeight="1" x14ac:dyDescent="0.2">
      <c r="A10" s="316" t="s">
        <v>489</v>
      </c>
      <c r="B10" s="316"/>
      <c r="C10" s="71">
        <v>1365</v>
      </c>
      <c r="D10" s="71">
        <v>-611</v>
      </c>
      <c r="E10" s="71">
        <v>2984</v>
      </c>
      <c r="F10" s="71">
        <v>3595</v>
      </c>
      <c r="G10" s="71">
        <v>1976</v>
      </c>
      <c r="H10" s="71">
        <v>23077</v>
      </c>
      <c r="I10" s="71">
        <v>21101</v>
      </c>
    </row>
    <row r="11" spans="1:9" ht="21" customHeight="1" x14ac:dyDescent="0.2">
      <c r="A11" s="316" t="s">
        <v>493</v>
      </c>
      <c r="B11" s="316"/>
      <c r="C11" s="71">
        <v>1825</v>
      </c>
      <c r="D11" s="71">
        <v>-900</v>
      </c>
      <c r="E11" s="71">
        <v>2864</v>
      </c>
      <c r="F11" s="71">
        <v>3764</v>
      </c>
      <c r="G11" s="71">
        <v>2725</v>
      </c>
      <c r="H11" s="71">
        <v>23769</v>
      </c>
      <c r="I11" s="71">
        <v>21044</v>
      </c>
    </row>
    <row r="12" spans="1:9" ht="21" customHeight="1" x14ac:dyDescent="0.2">
      <c r="A12" s="307" t="s">
        <v>496</v>
      </c>
      <c r="B12" s="307"/>
      <c r="C12" s="194">
        <f>SUM(C14:C25)</f>
        <v>1813</v>
      </c>
      <c r="D12" s="194">
        <f>SUM(D14:D25)</f>
        <v>-865</v>
      </c>
      <c r="E12" s="194">
        <f t="shared" ref="E12:I12" si="0">SUM(E14:E25)</f>
        <v>2773</v>
      </c>
      <c r="F12" s="194">
        <f t="shared" si="0"/>
        <v>3638</v>
      </c>
      <c r="G12" s="194">
        <f t="shared" si="0"/>
        <v>2678</v>
      </c>
      <c r="H12" s="194">
        <f t="shared" si="0"/>
        <v>24310</v>
      </c>
      <c r="I12" s="194">
        <f t="shared" si="0"/>
        <v>21632</v>
      </c>
    </row>
    <row r="13" spans="1:9" ht="21" customHeight="1" x14ac:dyDescent="0.2">
      <c r="A13" s="72"/>
      <c r="B13" s="73"/>
      <c r="C13" s="194"/>
      <c r="D13" s="194"/>
      <c r="E13" s="195"/>
      <c r="F13" s="195"/>
      <c r="G13" s="194"/>
      <c r="H13" s="195"/>
      <c r="I13" s="195"/>
    </row>
    <row r="14" spans="1:9" ht="21" customHeight="1" x14ac:dyDescent="0.2">
      <c r="A14" s="75"/>
      <c r="B14" s="76" t="s">
        <v>429</v>
      </c>
      <c r="C14" s="196">
        <v>-65</v>
      </c>
      <c r="D14" s="196">
        <f t="shared" ref="D14:D24" si="1">E14-F14</f>
        <v>-211</v>
      </c>
      <c r="E14" s="196">
        <v>252</v>
      </c>
      <c r="F14" s="196">
        <v>463</v>
      </c>
      <c r="G14" s="196">
        <f>H14-I14</f>
        <v>146</v>
      </c>
      <c r="H14" s="196">
        <v>1515</v>
      </c>
      <c r="I14" s="196">
        <v>1369</v>
      </c>
    </row>
    <row r="15" spans="1:9" ht="21" customHeight="1" x14ac:dyDescent="0.2">
      <c r="A15" s="75"/>
      <c r="B15" s="76" t="s">
        <v>430</v>
      </c>
      <c r="C15" s="196">
        <v>-144</v>
      </c>
      <c r="D15" s="196">
        <f t="shared" si="1"/>
        <v>-107</v>
      </c>
      <c r="E15" s="196">
        <v>206</v>
      </c>
      <c r="F15" s="196">
        <v>313</v>
      </c>
      <c r="G15" s="196">
        <f t="shared" ref="G15:G25" si="2">H15-I15</f>
        <v>-37</v>
      </c>
      <c r="H15" s="196">
        <v>1500</v>
      </c>
      <c r="I15" s="196">
        <v>1537</v>
      </c>
    </row>
    <row r="16" spans="1:9" ht="21" customHeight="1" x14ac:dyDescent="0.2">
      <c r="A16" s="75"/>
      <c r="B16" s="76" t="s">
        <v>431</v>
      </c>
      <c r="C16" s="196">
        <v>7</v>
      </c>
      <c r="D16" s="196">
        <f t="shared" si="1"/>
        <v>-97</v>
      </c>
      <c r="E16" s="196">
        <v>204</v>
      </c>
      <c r="F16" s="196">
        <v>301</v>
      </c>
      <c r="G16" s="196">
        <f t="shared" si="2"/>
        <v>104</v>
      </c>
      <c r="H16" s="196">
        <v>4454</v>
      </c>
      <c r="I16" s="196">
        <v>4350</v>
      </c>
    </row>
    <row r="17" spans="1:9" ht="21" customHeight="1" x14ac:dyDescent="0.2">
      <c r="A17" s="75"/>
      <c r="B17" s="76" t="s">
        <v>432</v>
      </c>
      <c r="C17" s="196">
        <v>937</v>
      </c>
      <c r="D17" s="196">
        <f t="shared" si="1"/>
        <v>-104</v>
      </c>
      <c r="E17" s="196">
        <v>200</v>
      </c>
      <c r="F17" s="196">
        <v>304</v>
      </c>
      <c r="G17" s="196">
        <f t="shared" si="2"/>
        <v>1041</v>
      </c>
      <c r="H17" s="196">
        <v>3622</v>
      </c>
      <c r="I17" s="196">
        <v>2581</v>
      </c>
    </row>
    <row r="18" spans="1:9" ht="21" customHeight="1" x14ac:dyDescent="0.2">
      <c r="A18" s="75"/>
      <c r="B18" s="76" t="s">
        <v>433</v>
      </c>
      <c r="C18" s="196">
        <v>227</v>
      </c>
      <c r="D18" s="196">
        <f t="shared" si="1"/>
        <v>-35</v>
      </c>
      <c r="E18" s="196">
        <v>269</v>
      </c>
      <c r="F18" s="196">
        <v>304</v>
      </c>
      <c r="G18" s="196">
        <f t="shared" si="2"/>
        <v>262</v>
      </c>
      <c r="H18" s="196">
        <v>1864</v>
      </c>
      <c r="I18" s="196">
        <v>1602</v>
      </c>
    </row>
    <row r="19" spans="1:9" ht="21" customHeight="1" x14ac:dyDescent="0.2">
      <c r="A19" s="75"/>
      <c r="B19" s="76" t="s">
        <v>434</v>
      </c>
      <c r="C19" s="196">
        <v>217</v>
      </c>
      <c r="D19" s="196">
        <f t="shared" si="1"/>
        <v>-50</v>
      </c>
      <c r="E19" s="196">
        <v>221</v>
      </c>
      <c r="F19" s="196">
        <v>271</v>
      </c>
      <c r="G19" s="196">
        <f t="shared" si="2"/>
        <v>267</v>
      </c>
      <c r="H19" s="196">
        <v>1810</v>
      </c>
      <c r="I19" s="196">
        <v>1543</v>
      </c>
    </row>
    <row r="20" spans="1:9" ht="21" customHeight="1" x14ac:dyDescent="0.2">
      <c r="A20" s="75"/>
      <c r="B20" s="76" t="s">
        <v>435</v>
      </c>
      <c r="C20" s="196">
        <v>143</v>
      </c>
      <c r="D20" s="196">
        <f t="shared" si="1"/>
        <v>-24</v>
      </c>
      <c r="E20" s="196">
        <v>271</v>
      </c>
      <c r="F20" s="196">
        <v>295</v>
      </c>
      <c r="G20" s="196">
        <f t="shared" si="2"/>
        <v>167</v>
      </c>
      <c r="H20" s="196">
        <v>1725</v>
      </c>
      <c r="I20" s="196">
        <v>1558</v>
      </c>
    </row>
    <row r="21" spans="1:9" ht="21" customHeight="1" x14ac:dyDescent="0.2">
      <c r="A21" s="75"/>
      <c r="B21" s="76" t="s">
        <v>436</v>
      </c>
      <c r="C21" s="196">
        <v>-177</v>
      </c>
      <c r="D21" s="196">
        <f t="shared" si="1"/>
        <v>-42</v>
      </c>
      <c r="E21" s="196">
        <v>220</v>
      </c>
      <c r="F21" s="196">
        <v>262</v>
      </c>
      <c r="G21" s="196">
        <f t="shared" si="2"/>
        <v>-135</v>
      </c>
      <c r="H21" s="196">
        <v>1493</v>
      </c>
      <c r="I21" s="196">
        <v>1628</v>
      </c>
    </row>
    <row r="22" spans="1:9" ht="21" customHeight="1" x14ac:dyDescent="0.2">
      <c r="A22" s="75"/>
      <c r="B22" s="76" t="s">
        <v>437</v>
      </c>
      <c r="C22" s="196">
        <v>681</v>
      </c>
      <c r="D22" s="196">
        <f t="shared" si="1"/>
        <v>-51</v>
      </c>
      <c r="E22" s="196">
        <v>245</v>
      </c>
      <c r="F22" s="196">
        <v>296</v>
      </c>
      <c r="G22" s="196">
        <f t="shared" si="2"/>
        <v>732</v>
      </c>
      <c r="H22" s="196">
        <v>2094</v>
      </c>
      <c r="I22" s="196">
        <v>1362</v>
      </c>
    </row>
    <row r="23" spans="1:9" ht="21" customHeight="1" x14ac:dyDescent="0.2">
      <c r="A23" s="75"/>
      <c r="B23" s="76" t="s">
        <v>438</v>
      </c>
      <c r="C23" s="196">
        <v>78</v>
      </c>
      <c r="D23" s="196">
        <f t="shared" si="1"/>
        <v>-37</v>
      </c>
      <c r="E23" s="196">
        <v>239</v>
      </c>
      <c r="F23" s="196">
        <v>276</v>
      </c>
      <c r="G23" s="196">
        <f t="shared" si="2"/>
        <v>115</v>
      </c>
      <c r="H23" s="196">
        <v>1533</v>
      </c>
      <c r="I23" s="196">
        <v>1418</v>
      </c>
    </row>
    <row r="24" spans="1:9" ht="21" customHeight="1" x14ac:dyDescent="0.2">
      <c r="A24" s="75"/>
      <c r="B24" s="76" t="s">
        <v>439</v>
      </c>
      <c r="C24" s="196">
        <v>-59</v>
      </c>
      <c r="D24" s="196">
        <f t="shared" si="1"/>
        <v>-51</v>
      </c>
      <c r="E24" s="196">
        <v>225</v>
      </c>
      <c r="F24" s="196">
        <v>276</v>
      </c>
      <c r="G24" s="196">
        <f t="shared" si="2"/>
        <v>-8</v>
      </c>
      <c r="H24" s="196">
        <v>1221</v>
      </c>
      <c r="I24" s="196">
        <v>1229</v>
      </c>
    </row>
    <row r="25" spans="1:9" ht="21" customHeight="1" thickBot="1" x14ac:dyDescent="0.25">
      <c r="A25" s="77"/>
      <c r="B25" s="78" t="s">
        <v>440</v>
      </c>
      <c r="C25" s="196">
        <v>-32</v>
      </c>
      <c r="D25" s="196">
        <f>E25-F25</f>
        <v>-56</v>
      </c>
      <c r="E25" s="196">
        <v>221</v>
      </c>
      <c r="F25" s="196">
        <v>277</v>
      </c>
      <c r="G25" s="196">
        <f t="shared" si="2"/>
        <v>24</v>
      </c>
      <c r="H25" s="196">
        <v>1479</v>
      </c>
      <c r="I25" s="196">
        <v>1455</v>
      </c>
    </row>
    <row r="26" spans="1:9" ht="15" customHeight="1" x14ac:dyDescent="0.2">
      <c r="A26" s="79"/>
      <c r="B26" s="79"/>
      <c r="C26" s="197"/>
      <c r="D26" s="197"/>
      <c r="E26" s="197"/>
      <c r="F26" s="198"/>
      <c r="G26" s="198"/>
      <c r="H26" s="197"/>
      <c r="I26" s="199" t="s">
        <v>271</v>
      </c>
    </row>
    <row r="27" spans="1:9" ht="15" customHeight="1" x14ac:dyDescent="0.2">
      <c r="A27" s="83" t="s">
        <v>379</v>
      </c>
      <c r="B27" s="83"/>
      <c r="C27" s="200"/>
      <c r="D27" s="200"/>
      <c r="E27" s="200"/>
      <c r="F27" s="201"/>
      <c r="G27" s="201"/>
      <c r="H27" s="200"/>
      <c r="I27" s="202"/>
    </row>
    <row r="28" spans="1:9" ht="15" customHeight="1" x14ac:dyDescent="0.2">
      <c r="A28" s="86" t="s">
        <v>378</v>
      </c>
      <c r="B28" s="86"/>
      <c r="C28" s="203"/>
      <c r="D28" s="203"/>
      <c r="E28" s="203"/>
      <c r="F28" s="203"/>
      <c r="G28" s="203"/>
      <c r="H28" s="203"/>
      <c r="I28" s="204"/>
    </row>
    <row r="29" spans="1:9" ht="15" customHeight="1" x14ac:dyDescent="0.2">
      <c r="A29" s="86" t="s">
        <v>380</v>
      </c>
      <c r="B29" s="86"/>
      <c r="C29" s="203"/>
      <c r="D29" s="203"/>
      <c r="E29" s="203"/>
      <c r="F29" s="203"/>
      <c r="G29" s="203"/>
      <c r="H29" s="203"/>
      <c r="I29" s="204"/>
    </row>
    <row r="30" spans="1:9" ht="15" customHeight="1" x14ac:dyDescent="0.2">
      <c r="A30" s="86" t="s">
        <v>381</v>
      </c>
      <c r="B30" s="86"/>
      <c r="C30" s="203"/>
      <c r="D30" s="203"/>
      <c r="E30" s="203"/>
      <c r="F30" s="203"/>
      <c r="G30" s="203"/>
      <c r="H30" s="203"/>
      <c r="I30" s="204"/>
    </row>
    <row r="31" spans="1:9" ht="15" customHeight="1" x14ac:dyDescent="0.2">
      <c r="C31" s="205"/>
      <c r="D31" s="205"/>
      <c r="E31" s="205"/>
      <c r="F31" s="205"/>
      <c r="G31" s="205"/>
      <c r="H31" s="205"/>
      <c r="I31" s="205"/>
    </row>
    <row r="32" spans="1:9" ht="15" customHeight="1" x14ac:dyDescent="0.2">
      <c r="A32" s="62" t="s">
        <v>463</v>
      </c>
      <c r="B32" s="62"/>
      <c r="C32" s="206"/>
      <c r="D32" s="203"/>
      <c r="E32" s="203"/>
      <c r="F32" s="205"/>
      <c r="G32" s="205"/>
      <c r="H32" s="205"/>
      <c r="I32" s="205"/>
    </row>
    <row r="33" spans="1:12" ht="15" customHeight="1" thickBot="1" x14ac:dyDescent="0.25">
      <c r="A33" s="84"/>
      <c r="B33" s="84"/>
      <c r="C33" s="201"/>
      <c r="D33" s="201"/>
      <c r="E33" s="201"/>
      <c r="F33" s="205"/>
      <c r="G33" s="205"/>
      <c r="H33" s="205"/>
      <c r="I33" s="205"/>
      <c r="K33" s="9"/>
    </row>
    <row r="34" spans="1:12" ht="21" customHeight="1" x14ac:dyDescent="0.2">
      <c r="A34" s="312" t="s">
        <v>257</v>
      </c>
      <c r="B34" s="313"/>
      <c r="C34" s="320" t="s">
        <v>258</v>
      </c>
      <c r="D34" s="321"/>
      <c r="E34" s="320" t="s">
        <v>259</v>
      </c>
      <c r="F34" s="322"/>
      <c r="G34" s="320" t="s">
        <v>260</v>
      </c>
      <c r="H34" s="323"/>
      <c r="I34" s="205"/>
      <c r="J34" s="9"/>
      <c r="K34" s="9"/>
      <c r="L34" s="9"/>
    </row>
    <row r="35" spans="1:12" ht="21" customHeight="1" x14ac:dyDescent="0.15">
      <c r="A35" s="314"/>
      <c r="B35" s="315"/>
      <c r="C35" s="204"/>
      <c r="D35" s="207" t="s">
        <v>261</v>
      </c>
      <c r="E35" s="203"/>
      <c r="F35" s="203"/>
      <c r="G35" s="317" t="s">
        <v>262</v>
      </c>
      <c r="H35" s="317"/>
      <c r="I35" s="205"/>
      <c r="J35" s="9"/>
      <c r="K35" s="9"/>
      <c r="L35" s="9"/>
    </row>
    <row r="36" spans="1:12" ht="21" customHeight="1" x14ac:dyDescent="0.2">
      <c r="A36" s="303" t="s">
        <v>470</v>
      </c>
      <c r="B36" s="304"/>
      <c r="C36" s="208"/>
      <c r="D36" s="208">
        <v>1615</v>
      </c>
      <c r="E36" s="203"/>
      <c r="F36" s="203">
        <v>489</v>
      </c>
      <c r="G36" s="203"/>
      <c r="H36" s="203">
        <v>66</v>
      </c>
      <c r="I36" s="205"/>
      <c r="J36" s="9"/>
      <c r="K36" s="9"/>
      <c r="L36" s="9"/>
    </row>
    <row r="37" spans="1:12" ht="21" customHeight="1" x14ac:dyDescent="0.2">
      <c r="A37" s="303" t="s">
        <v>471</v>
      </c>
      <c r="B37" s="304"/>
      <c r="C37" s="208"/>
      <c r="D37" s="208">
        <v>1739</v>
      </c>
      <c r="E37" s="203"/>
      <c r="F37" s="203">
        <v>457</v>
      </c>
      <c r="G37" s="203"/>
      <c r="H37" s="203">
        <v>44</v>
      </c>
      <c r="I37" s="205"/>
      <c r="J37" s="9"/>
      <c r="K37" s="9"/>
      <c r="L37" s="9"/>
    </row>
    <row r="38" spans="1:12" ht="21" customHeight="1" x14ac:dyDescent="0.2">
      <c r="A38" s="303" t="s">
        <v>489</v>
      </c>
      <c r="B38" s="304"/>
      <c r="C38" s="208"/>
      <c r="D38" s="208">
        <v>1713</v>
      </c>
      <c r="E38" s="203"/>
      <c r="F38" s="203">
        <v>480</v>
      </c>
      <c r="G38" s="203"/>
      <c r="H38" s="203">
        <v>55</v>
      </c>
      <c r="I38" s="205"/>
      <c r="J38" s="9"/>
      <c r="K38" s="9"/>
      <c r="L38" s="9"/>
    </row>
    <row r="39" spans="1:12" ht="21" customHeight="1" x14ac:dyDescent="0.2">
      <c r="A39" s="303" t="s">
        <v>493</v>
      </c>
      <c r="B39" s="304"/>
      <c r="C39" s="208"/>
      <c r="D39" s="208">
        <v>1760</v>
      </c>
      <c r="E39" s="203"/>
      <c r="F39" s="203">
        <v>555</v>
      </c>
      <c r="G39" s="203"/>
      <c r="H39" s="203">
        <v>43</v>
      </c>
      <c r="I39" s="205"/>
      <c r="J39" s="9"/>
      <c r="K39" s="9"/>
      <c r="L39" s="9"/>
    </row>
    <row r="40" spans="1:12" ht="21" customHeight="1" thickBot="1" x14ac:dyDescent="0.25">
      <c r="A40" s="305" t="s">
        <v>496</v>
      </c>
      <c r="B40" s="306"/>
      <c r="C40" s="209"/>
      <c r="D40" s="210">
        <v>1951</v>
      </c>
      <c r="E40" s="211"/>
      <c r="F40" s="211">
        <v>499</v>
      </c>
      <c r="G40" s="211"/>
      <c r="H40" s="211">
        <v>51</v>
      </c>
      <c r="I40" s="205"/>
      <c r="J40" s="9"/>
      <c r="L40" s="9"/>
    </row>
    <row r="41" spans="1:12" ht="15" customHeight="1" x14ac:dyDescent="0.2">
      <c r="A41" s="81"/>
      <c r="B41" s="81"/>
      <c r="C41" s="80"/>
      <c r="D41" s="80"/>
      <c r="E41" s="89"/>
      <c r="F41" s="89"/>
      <c r="G41" s="89"/>
      <c r="H41" s="85" t="s">
        <v>281</v>
      </c>
    </row>
    <row r="42" spans="1:12" ht="15" customHeight="1" x14ac:dyDescent="0.2">
      <c r="A42" s="9" t="s">
        <v>456</v>
      </c>
    </row>
  </sheetData>
  <mergeCells count="18">
    <mergeCell ref="G35:H35"/>
    <mergeCell ref="C5:C6"/>
    <mergeCell ref="C34:D34"/>
    <mergeCell ref="E34:F34"/>
    <mergeCell ref="G34:H34"/>
    <mergeCell ref="A39:B39"/>
    <mergeCell ref="A40:B40"/>
    <mergeCell ref="A12:B12"/>
    <mergeCell ref="A5:B6"/>
    <mergeCell ref="A34:B34"/>
    <mergeCell ref="A36:B36"/>
    <mergeCell ref="A35:B35"/>
    <mergeCell ref="A37:B37"/>
    <mergeCell ref="A8:B8"/>
    <mergeCell ref="A9:B9"/>
    <mergeCell ref="A10:B10"/>
    <mergeCell ref="A11:B11"/>
    <mergeCell ref="A38:B38"/>
  </mergeCells>
  <phoneticPr fontId="2"/>
  <pageMargins left="0.98425196850393704" right="0.98425196850393704" top="0.78740157480314965" bottom="0.78740157480314965" header="0.51181102362204722" footer="0.51181102362204722"/>
  <pageSetup paperSize="9" scale="98" firstPageNumber="7" orientation="portrait" useFirstPageNumber="1" r:id="rId1"/>
  <headerFooter alignWithMargins="0">
    <oddFooter xml:space="preserve">&amp;C&amp;"游明朝 Demibold,標準"&amp;P+3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52"/>
  <sheetViews>
    <sheetView view="pageBreakPreview" zoomScaleNormal="100" zoomScaleSheetLayoutView="100" workbookViewId="0"/>
  </sheetViews>
  <sheetFormatPr defaultColWidth="10.88671875" defaultRowHeight="15" customHeight="1" x14ac:dyDescent="0.2"/>
  <cols>
    <col min="1" max="1" width="10.33203125" style="3" customWidth="1"/>
    <col min="2" max="2" width="4.109375" style="3" customWidth="1"/>
    <col min="3" max="3" width="12.33203125" style="3" customWidth="1"/>
    <col min="4" max="4" width="8.88671875" style="3" customWidth="1"/>
    <col min="5" max="5" width="8.21875" style="3" bestFit="1" customWidth="1"/>
    <col min="6" max="6" width="9.21875" style="3" customWidth="1"/>
    <col min="7" max="7" width="6.6640625" style="3" customWidth="1"/>
    <col min="8" max="9" width="8.77734375" style="3" customWidth="1"/>
    <col min="10" max="10" width="7.88671875" style="3" customWidth="1"/>
    <col min="11" max="11" width="10.88671875" style="3" customWidth="1"/>
    <col min="12" max="12" width="4.109375" style="3" customWidth="1"/>
    <col min="13" max="13" width="10.88671875" style="3" customWidth="1"/>
    <col min="14" max="20" width="7.88671875" style="3" customWidth="1"/>
    <col min="21" max="21" width="10.88671875" style="3" customWidth="1"/>
    <col min="22" max="22" width="4.109375" style="3" customWidth="1"/>
    <col min="23" max="23" width="10.88671875" style="3" customWidth="1"/>
    <col min="24" max="30" width="7.88671875" style="3" customWidth="1"/>
    <col min="31" max="31" width="10.88671875" style="3" customWidth="1"/>
    <col min="32" max="32" width="4.109375" style="3" customWidth="1"/>
    <col min="33" max="33" width="10.88671875" style="3" customWidth="1"/>
    <col min="34" max="40" width="7.88671875" style="3" customWidth="1"/>
    <col min="41" max="41" width="10.88671875" style="3" customWidth="1"/>
    <col min="42" max="42" width="4.109375" style="3" customWidth="1"/>
    <col min="43" max="43" width="10.88671875" style="3" customWidth="1"/>
    <col min="44" max="50" width="7.88671875" style="3" customWidth="1"/>
    <col min="51" max="16384" width="10.88671875" style="3"/>
  </cols>
  <sheetData>
    <row r="1" spans="1:50" s="90" customFormat="1" ht="15" customHeight="1" x14ac:dyDescent="0.2">
      <c r="A1" s="183"/>
      <c r="B1" s="183"/>
      <c r="J1" s="4" t="s">
        <v>282</v>
      </c>
      <c r="K1" s="183" t="s">
        <v>43</v>
      </c>
      <c r="L1" s="183"/>
      <c r="U1" s="183"/>
      <c r="V1" s="183"/>
      <c r="AD1" s="4" t="s">
        <v>43</v>
      </c>
      <c r="AE1" s="183" t="s">
        <v>43</v>
      </c>
      <c r="AF1" s="183"/>
      <c r="AX1" s="4" t="s">
        <v>43</v>
      </c>
    </row>
    <row r="3" spans="1:50" ht="15" customHeight="1" x14ac:dyDescent="0.2">
      <c r="A3" s="62" t="s">
        <v>464</v>
      </c>
      <c r="B3" s="62"/>
      <c r="C3" s="63"/>
      <c r="D3" s="63"/>
      <c r="E3" s="63"/>
      <c r="F3" s="14"/>
      <c r="G3" s="14"/>
      <c r="H3" s="14"/>
      <c r="I3" s="14"/>
      <c r="J3" s="14"/>
      <c r="K3" s="181" t="s">
        <v>283</v>
      </c>
      <c r="L3" s="181"/>
      <c r="M3" s="91"/>
      <c r="N3" s="91"/>
      <c r="O3" s="91"/>
      <c r="P3" s="181"/>
      <c r="Q3" s="181"/>
      <c r="R3" s="181"/>
      <c r="S3" s="181"/>
      <c r="T3" s="181"/>
      <c r="U3" s="181" t="s">
        <v>283</v>
      </c>
      <c r="V3" s="181"/>
      <c r="W3" s="91"/>
      <c r="X3" s="91"/>
      <c r="Y3" s="91"/>
      <c r="Z3" s="181"/>
      <c r="AA3" s="181"/>
      <c r="AB3" s="181"/>
      <c r="AC3" s="181"/>
      <c r="AD3" s="181"/>
      <c r="AE3" s="328" t="s">
        <v>283</v>
      </c>
      <c r="AF3" s="328"/>
      <c r="AG3" s="328"/>
      <c r="AH3" s="329"/>
      <c r="AI3" s="182"/>
      <c r="AJ3" s="181"/>
      <c r="AK3" s="181"/>
      <c r="AL3" s="181"/>
      <c r="AM3" s="181"/>
      <c r="AN3" s="181"/>
      <c r="AO3" s="62" t="s">
        <v>283</v>
      </c>
      <c r="AP3" s="62"/>
      <c r="AQ3" s="92"/>
      <c r="AR3" s="91"/>
      <c r="AS3" s="91"/>
      <c r="AT3" s="181"/>
      <c r="AU3" s="181"/>
      <c r="AV3" s="181"/>
      <c r="AW3" s="181"/>
      <c r="AX3" s="181"/>
    </row>
    <row r="4" spans="1:50" ht="15" customHeight="1" thickBot="1" x14ac:dyDescent="0.25">
      <c r="A4" s="14"/>
      <c r="B4" s="14"/>
      <c r="C4" s="14"/>
      <c r="D4" s="14"/>
      <c r="E4" s="14"/>
      <c r="F4" s="14"/>
      <c r="G4" s="14"/>
      <c r="H4" s="63"/>
      <c r="I4" s="63"/>
      <c r="J4" s="176" t="s">
        <v>497</v>
      </c>
      <c r="K4" s="14"/>
      <c r="L4" s="14"/>
      <c r="M4" s="14"/>
      <c r="N4" s="14"/>
      <c r="O4" s="14"/>
      <c r="P4" s="14"/>
      <c r="Q4" s="14"/>
      <c r="R4" s="63"/>
      <c r="S4" s="63"/>
      <c r="T4" s="176"/>
      <c r="U4" s="14"/>
      <c r="V4" s="14"/>
      <c r="W4" s="14"/>
      <c r="X4" s="14"/>
      <c r="Y4" s="14"/>
      <c r="Z4" s="14"/>
      <c r="AA4" s="14"/>
      <c r="AB4" s="63"/>
      <c r="AC4" s="63"/>
      <c r="AD4" s="176"/>
      <c r="AE4" s="93"/>
      <c r="AF4" s="93"/>
      <c r="AG4" s="14"/>
      <c r="AH4" s="14"/>
      <c r="AI4" s="14"/>
      <c r="AJ4" s="14"/>
      <c r="AK4" s="14"/>
      <c r="AL4" s="63"/>
      <c r="AM4" s="63"/>
      <c r="AN4" s="176"/>
      <c r="AO4" s="14"/>
      <c r="AP4" s="14"/>
      <c r="AQ4" s="14"/>
      <c r="AR4" s="14"/>
      <c r="AS4" s="14"/>
      <c r="AT4" s="14"/>
      <c r="AU4" s="14"/>
      <c r="AV4" s="63"/>
      <c r="AW4" s="63"/>
      <c r="AX4" s="176"/>
    </row>
    <row r="5" spans="1:50" ht="15" customHeight="1" x14ac:dyDescent="0.2">
      <c r="A5" s="94"/>
      <c r="B5" s="178"/>
      <c r="C5" s="177"/>
      <c r="D5" s="184"/>
      <c r="E5" s="95"/>
      <c r="F5" s="96" t="s">
        <v>1</v>
      </c>
      <c r="G5" s="97"/>
      <c r="H5" s="97"/>
      <c r="I5" s="97"/>
      <c r="J5" s="184"/>
      <c r="K5" s="94"/>
      <c r="L5" s="177"/>
      <c r="M5" s="184"/>
      <c r="N5" s="184"/>
      <c r="O5" s="95"/>
      <c r="P5" s="96" t="s">
        <v>1</v>
      </c>
      <c r="Q5" s="97"/>
      <c r="R5" s="97"/>
      <c r="S5" s="97"/>
      <c r="T5" s="184"/>
      <c r="U5" s="94"/>
      <c r="V5" s="177"/>
      <c r="W5" s="184"/>
      <c r="X5" s="184"/>
      <c r="Y5" s="95"/>
      <c r="Z5" s="96" t="s">
        <v>1</v>
      </c>
      <c r="AA5" s="97"/>
      <c r="AB5" s="97"/>
      <c r="AC5" s="97"/>
      <c r="AD5" s="184"/>
      <c r="AE5" s="94"/>
      <c r="AF5" s="177"/>
      <c r="AG5" s="184"/>
      <c r="AH5" s="184"/>
      <c r="AI5" s="95"/>
      <c r="AJ5" s="96" t="s">
        <v>1</v>
      </c>
      <c r="AK5" s="97"/>
      <c r="AL5" s="97"/>
      <c r="AM5" s="97"/>
      <c r="AN5" s="184"/>
      <c r="AO5" s="94"/>
      <c r="AP5" s="177"/>
      <c r="AQ5" s="184"/>
      <c r="AR5" s="184"/>
      <c r="AS5" s="95"/>
      <c r="AT5" s="96" t="s">
        <v>1</v>
      </c>
      <c r="AU5" s="97"/>
      <c r="AV5" s="97"/>
      <c r="AW5" s="97"/>
      <c r="AX5" s="184"/>
    </row>
    <row r="6" spans="1:50" ht="15" customHeight="1" x14ac:dyDescent="0.2">
      <c r="A6" s="98" t="s">
        <v>420</v>
      </c>
      <c r="B6" s="180" t="s">
        <v>390</v>
      </c>
      <c r="C6" s="99" t="s">
        <v>51</v>
      </c>
      <c r="D6" s="324" t="s">
        <v>284</v>
      </c>
      <c r="E6" s="325"/>
      <c r="F6" s="326" t="s">
        <v>44</v>
      </c>
      <c r="G6" s="327"/>
      <c r="H6" s="174" t="s">
        <v>45</v>
      </c>
      <c r="I6" s="174" t="s">
        <v>46</v>
      </c>
      <c r="J6" s="179" t="s">
        <v>52</v>
      </c>
      <c r="K6" s="98" t="s">
        <v>420</v>
      </c>
      <c r="L6" s="180" t="s">
        <v>390</v>
      </c>
      <c r="M6" s="179" t="s">
        <v>51</v>
      </c>
      <c r="N6" s="324" t="s">
        <v>284</v>
      </c>
      <c r="O6" s="325"/>
      <c r="P6" s="326" t="s">
        <v>44</v>
      </c>
      <c r="Q6" s="327"/>
      <c r="R6" s="174" t="s">
        <v>45</v>
      </c>
      <c r="S6" s="174" t="s">
        <v>46</v>
      </c>
      <c r="T6" s="179" t="s">
        <v>52</v>
      </c>
      <c r="U6" s="98" t="s">
        <v>420</v>
      </c>
      <c r="V6" s="180" t="s">
        <v>390</v>
      </c>
      <c r="W6" s="179" t="s">
        <v>51</v>
      </c>
      <c r="X6" s="324" t="s">
        <v>284</v>
      </c>
      <c r="Y6" s="325"/>
      <c r="Z6" s="326" t="s">
        <v>44</v>
      </c>
      <c r="AA6" s="327"/>
      <c r="AB6" s="174" t="s">
        <v>45</v>
      </c>
      <c r="AC6" s="174" t="s">
        <v>46</v>
      </c>
      <c r="AD6" s="179" t="s">
        <v>52</v>
      </c>
      <c r="AE6" s="98" t="s">
        <v>420</v>
      </c>
      <c r="AF6" s="180" t="s">
        <v>390</v>
      </c>
      <c r="AG6" s="179" t="s">
        <v>51</v>
      </c>
      <c r="AH6" s="324" t="s">
        <v>284</v>
      </c>
      <c r="AI6" s="325"/>
      <c r="AJ6" s="326" t="s">
        <v>44</v>
      </c>
      <c r="AK6" s="327"/>
      <c r="AL6" s="174" t="s">
        <v>45</v>
      </c>
      <c r="AM6" s="174" t="s">
        <v>46</v>
      </c>
      <c r="AN6" s="179" t="s">
        <v>52</v>
      </c>
      <c r="AO6" s="98" t="s">
        <v>420</v>
      </c>
      <c r="AP6" s="180" t="s">
        <v>390</v>
      </c>
      <c r="AQ6" s="179" t="s">
        <v>51</v>
      </c>
      <c r="AR6" s="324" t="s">
        <v>284</v>
      </c>
      <c r="AS6" s="325"/>
      <c r="AT6" s="326" t="s">
        <v>44</v>
      </c>
      <c r="AU6" s="327"/>
      <c r="AV6" s="174" t="s">
        <v>45</v>
      </c>
      <c r="AW6" s="174" t="s">
        <v>46</v>
      </c>
      <c r="AX6" s="179" t="s">
        <v>52</v>
      </c>
    </row>
    <row r="7" spans="1:50" ht="15" customHeight="1" x14ac:dyDescent="0.2">
      <c r="A7" s="98"/>
      <c r="B7" s="180"/>
      <c r="C7" s="99"/>
      <c r="D7" s="100"/>
      <c r="E7" s="173" t="s">
        <v>275</v>
      </c>
      <c r="F7" s="102"/>
      <c r="G7" s="173" t="s">
        <v>275</v>
      </c>
      <c r="H7" s="103"/>
      <c r="I7" s="103"/>
      <c r="J7" s="179"/>
      <c r="K7" s="98"/>
      <c r="L7" s="104"/>
      <c r="M7" s="179"/>
      <c r="N7" s="100"/>
      <c r="O7" s="101" t="s">
        <v>275</v>
      </c>
      <c r="P7" s="102"/>
      <c r="Q7" s="101" t="s">
        <v>275</v>
      </c>
      <c r="R7" s="103"/>
      <c r="S7" s="103"/>
      <c r="T7" s="179"/>
      <c r="U7" s="98"/>
      <c r="V7" s="104"/>
      <c r="W7" s="179"/>
      <c r="X7" s="100"/>
      <c r="Y7" s="101" t="s">
        <v>275</v>
      </c>
      <c r="Z7" s="102"/>
      <c r="AA7" s="101" t="s">
        <v>275</v>
      </c>
      <c r="AB7" s="103"/>
      <c r="AC7" s="103"/>
      <c r="AD7" s="179"/>
      <c r="AE7" s="98"/>
      <c r="AF7" s="104"/>
      <c r="AG7" s="179"/>
      <c r="AH7" s="100"/>
      <c r="AI7" s="101" t="s">
        <v>275</v>
      </c>
      <c r="AJ7" s="102"/>
      <c r="AK7" s="101" t="s">
        <v>275</v>
      </c>
      <c r="AL7" s="103"/>
      <c r="AM7" s="103"/>
      <c r="AN7" s="179"/>
      <c r="AO7" s="98"/>
      <c r="AP7" s="104"/>
      <c r="AQ7" s="179"/>
      <c r="AR7" s="100"/>
      <c r="AS7" s="101" t="s">
        <v>275</v>
      </c>
      <c r="AT7" s="102"/>
      <c r="AU7" s="101" t="s">
        <v>275</v>
      </c>
      <c r="AV7" s="103"/>
      <c r="AW7" s="103"/>
      <c r="AX7" s="179"/>
    </row>
    <row r="8" spans="1:50" ht="15" customHeight="1" x14ac:dyDescent="0.15">
      <c r="A8" s="105"/>
      <c r="B8" s="69"/>
      <c r="C8" s="106" t="s">
        <v>285</v>
      </c>
      <c r="D8" s="106" t="s">
        <v>53</v>
      </c>
      <c r="E8" s="106" t="s">
        <v>180</v>
      </c>
      <c r="F8" s="106" t="s">
        <v>54</v>
      </c>
      <c r="G8" s="106" t="s">
        <v>180</v>
      </c>
      <c r="H8" s="106"/>
      <c r="I8" s="107"/>
      <c r="J8" s="106" t="s">
        <v>55</v>
      </c>
      <c r="K8" s="105"/>
      <c r="L8" s="68"/>
      <c r="M8" s="108" t="s">
        <v>285</v>
      </c>
      <c r="N8" s="106" t="s">
        <v>53</v>
      </c>
      <c r="O8" s="106" t="s">
        <v>180</v>
      </c>
      <c r="P8" s="106" t="s">
        <v>54</v>
      </c>
      <c r="Q8" s="106" t="s">
        <v>180</v>
      </c>
      <c r="R8" s="106"/>
      <c r="S8" s="107"/>
      <c r="T8" s="106" t="s">
        <v>55</v>
      </c>
      <c r="U8" s="105"/>
      <c r="V8" s="68"/>
      <c r="W8" s="108" t="s">
        <v>285</v>
      </c>
      <c r="X8" s="106" t="s">
        <v>53</v>
      </c>
      <c r="Y8" s="106" t="s">
        <v>180</v>
      </c>
      <c r="Z8" s="106" t="s">
        <v>54</v>
      </c>
      <c r="AA8" s="106" t="s">
        <v>180</v>
      </c>
      <c r="AB8" s="106"/>
      <c r="AC8" s="107"/>
      <c r="AD8" s="106" t="s">
        <v>55</v>
      </c>
      <c r="AE8" s="109"/>
      <c r="AF8" s="110"/>
      <c r="AG8" s="108" t="s">
        <v>285</v>
      </c>
      <c r="AH8" s="106" t="s">
        <v>53</v>
      </c>
      <c r="AI8" s="106" t="s">
        <v>180</v>
      </c>
      <c r="AJ8" s="106" t="s">
        <v>54</v>
      </c>
      <c r="AK8" s="106" t="s">
        <v>180</v>
      </c>
      <c r="AL8" s="106"/>
      <c r="AM8" s="107"/>
      <c r="AN8" s="106" t="s">
        <v>55</v>
      </c>
      <c r="AO8" s="105"/>
      <c r="AP8" s="68"/>
      <c r="AQ8" s="108" t="s">
        <v>285</v>
      </c>
      <c r="AR8" s="106" t="s">
        <v>53</v>
      </c>
      <c r="AS8" s="106" t="s">
        <v>180</v>
      </c>
      <c r="AT8" s="106" t="s">
        <v>54</v>
      </c>
      <c r="AU8" s="106" t="s">
        <v>180</v>
      </c>
      <c r="AV8" s="106"/>
      <c r="AW8" s="107"/>
      <c r="AX8" s="106" t="s">
        <v>55</v>
      </c>
    </row>
    <row r="9" spans="1:50" ht="15.9" customHeight="1" x14ac:dyDescent="0.2">
      <c r="A9" s="111" t="s">
        <v>5</v>
      </c>
      <c r="B9" s="112"/>
      <c r="C9" s="210">
        <f>SUM(C11:C50,M9:M50,W9:W50,AG9:AG50,AQ9:AQ33)</f>
        <v>36090000</v>
      </c>
      <c r="D9" s="210">
        <v>189482</v>
      </c>
      <c r="E9" s="212">
        <v>1.6528881282825738</v>
      </c>
      <c r="F9" s="210">
        <v>386330</v>
      </c>
      <c r="G9" s="212">
        <v>0.69356658995123399</v>
      </c>
      <c r="H9" s="210">
        <v>183937</v>
      </c>
      <c r="I9" s="210">
        <v>202393</v>
      </c>
      <c r="J9" s="213">
        <f>F9/C9*1000000</f>
        <v>10704.62732058742</v>
      </c>
      <c r="K9" s="214" t="s">
        <v>397</v>
      </c>
      <c r="L9" s="215">
        <v>5</v>
      </c>
      <c r="M9" s="216">
        <v>157300</v>
      </c>
      <c r="N9" s="217">
        <v>900</v>
      </c>
      <c r="O9" s="218">
        <v>0.11123470522803114</v>
      </c>
      <c r="P9" s="217">
        <v>1849</v>
      </c>
      <c r="Q9" s="219">
        <v>-0.37715517241379309</v>
      </c>
      <c r="R9" s="217">
        <v>892</v>
      </c>
      <c r="S9" s="217">
        <v>957</v>
      </c>
      <c r="T9" s="195">
        <f t="shared" ref="T9:T50" si="0">P9/M9*1000000</f>
        <v>11754.609027336301</v>
      </c>
      <c r="U9" s="220" t="s">
        <v>68</v>
      </c>
      <c r="V9" s="215"/>
      <c r="W9" s="216">
        <v>3246200</v>
      </c>
      <c r="X9" s="217">
        <v>93</v>
      </c>
      <c r="Y9" s="218">
        <v>6.8965517241379306</v>
      </c>
      <c r="Z9" s="217">
        <v>124</v>
      </c>
      <c r="AA9" s="219">
        <v>8.7719298245614024</v>
      </c>
      <c r="AB9" s="217">
        <v>48</v>
      </c>
      <c r="AC9" s="217">
        <v>76</v>
      </c>
      <c r="AD9" s="195">
        <f t="shared" ref="AD9:AD50" si="1">Z9/W9*1000000</f>
        <v>38.198509025938023</v>
      </c>
      <c r="AE9" s="214" t="s">
        <v>100</v>
      </c>
      <c r="AF9" s="215"/>
      <c r="AG9" s="216">
        <v>107300</v>
      </c>
      <c r="AH9" s="217">
        <v>502</v>
      </c>
      <c r="AI9" s="218">
        <v>0.19960079840319359</v>
      </c>
      <c r="AJ9" s="217">
        <v>946</v>
      </c>
      <c r="AK9" s="219">
        <v>-0.10559662090813093</v>
      </c>
      <c r="AL9" s="217">
        <v>477</v>
      </c>
      <c r="AM9" s="217">
        <v>469</v>
      </c>
      <c r="AN9" s="195">
        <f t="shared" ref="AN9:AN50" si="2">AJ9/AG9*1000000</f>
        <v>8816.4026095060581</v>
      </c>
      <c r="AO9" s="214" t="s">
        <v>88</v>
      </c>
      <c r="AP9" s="215"/>
      <c r="AQ9" s="216">
        <v>295800</v>
      </c>
      <c r="AR9" s="217">
        <v>1211</v>
      </c>
      <c r="AS9" s="218">
        <v>0.91666666666666663</v>
      </c>
      <c r="AT9" s="217">
        <v>2319</v>
      </c>
      <c r="AU9" s="219">
        <v>0.91383812010443866</v>
      </c>
      <c r="AV9" s="217">
        <v>1107</v>
      </c>
      <c r="AW9" s="217">
        <v>1212</v>
      </c>
      <c r="AX9" s="195">
        <f t="shared" ref="AX9:AX33" si="3">AT9/AQ9*1000000</f>
        <v>7839.7565922920885</v>
      </c>
    </row>
    <row r="10" spans="1:50" ht="15.9" customHeight="1" x14ac:dyDescent="0.2">
      <c r="A10" s="111"/>
      <c r="B10" s="112"/>
      <c r="C10" s="221"/>
      <c r="D10" s="222"/>
      <c r="E10" s="223"/>
      <c r="F10" s="222"/>
      <c r="G10" s="224"/>
      <c r="H10" s="222"/>
      <c r="I10" s="222"/>
      <c r="J10" s="195"/>
      <c r="K10" s="214" t="s">
        <v>279</v>
      </c>
      <c r="L10" s="215"/>
      <c r="M10" s="216">
        <v>146500</v>
      </c>
      <c r="N10" s="225" t="s">
        <v>502</v>
      </c>
      <c r="O10" s="225" t="s">
        <v>502</v>
      </c>
      <c r="P10" s="225" t="s">
        <v>502</v>
      </c>
      <c r="Q10" s="225" t="s">
        <v>502</v>
      </c>
      <c r="R10" s="225" t="s">
        <v>502</v>
      </c>
      <c r="S10" s="225" t="s">
        <v>502</v>
      </c>
      <c r="T10" s="225" t="s">
        <v>502</v>
      </c>
      <c r="U10" s="220" t="s">
        <v>71</v>
      </c>
      <c r="V10" s="215"/>
      <c r="W10" s="216">
        <v>26000</v>
      </c>
      <c r="X10" s="217">
        <v>235</v>
      </c>
      <c r="Y10" s="218">
        <v>0.85836909871244638</v>
      </c>
      <c r="Z10" s="217">
        <v>335</v>
      </c>
      <c r="AA10" s="219">
        <v>0.90361445783132521</v>
      </c>
      <c r="AB10" s="217">
        <v>135</v>
      </c>
      <c r="AC10" s="217">
        <v>200</v>
      </c>
      <c r="AD10" s="195">
        <f t="shared" si="1"/>
        <v>12884.615384615385</v>
      </c>
      <c r="AE10" s="214" t="s">
        <v>107</v>
      </c>
      <c r="AF10" s="215"/>
      <c r="AG10" s="216">
        <v>414400</v>
      </c>
      <c r="AH10" s="217">
        <v>3505</v>
      </c>
      <c r="AI10" s="218">
        <v>5.7315233785822022</v>
      </c>
      <c r="AJ10" s="217">
        <v>5584</v>
      </c>
      <c r="AK10" s="219">
        <v>4.5301385248970423</v>
      </c>
      <c r="AL10" s="217">
        <v>2868</v>
      </c>
      <c r="AM10" s="217">
        <v>2716</v>
      </c>
      <c r="AN10" s="195">
        <f t="shared" si="2"/>
        <v>13474.903474903474</v>
      </c>
      <c r="AO10" s="214" t="s">
        <v>89</v>
      </c>
      <c r="AP10" s="215"/>
      <c r="AQ10" s="216">
        <v>113400</v>
      </c>
      <c r="AR10" s="218" t="s">
        <v>504</v>
      </c>
      <c r="AS10" s="218" t="s">
        <v>504</v>
      </c>
      <c r="AT10" s="218" t="s">
        <v>504</v>
      </c>
      <c r="AU10" s="218" t="s">
        <v>504</v>
      </c>
      <c r="AV10" s="218" t="s">
        <v>504</v>
      </c>
      <c r="AW10" s="218" t="s">
        <v>504</v>
      </c>
      <c r="AX10" s="226" t="s">
        <v>504</v>
      </c>
    </row>
    <row r="11" spans="1:50" ht="15.9" customHeight="1" x14ac:dyDescent="0.2">
      <c r="A11" s="111" t="s">
        <v>60</v>
      </c>
      <c r="B11" s="112"/>
      <c r="C11" s="221">
        <v>228600</v>
      </c>
      <c r="D11" s="217">
        <v>957</v>
      </c>
      <c r="E11" s="218">
        <v>1.3771186440677965</v>
      </c>
      <c r="F11" s="217">
        <v>2089</v>
      </c>
      <c r="G11" s="218">
        <v>-0.14340344168260039</v>
      </c>
      <c r="H11" s="217">
        <v>1005</v>
      </c>
      <c r="I11" s="217">
        <v>1084</v>
      </c>
      <c r="J11" s="195">
        <f t="shared" ref="J11:J50" si="4">F11/C11*1000000</f>
        <v>9138.2327209098876</v>
      </c>
      <c r="K11" s="214" t="s">
        <v>398</v>
      </c>
      <c r="L11" s="215">
        <v>1</v>
      </c>
      <c r="M11" s="216">
        <v>143200</v>
      </c>
      <c r="N11" s="217">
        <v>864</v>
      </c>
      <c r="O11" s="219">
        <v>-1.2571428571428571</v>
      </c>
      <c r="P11" s="217">
        <v>1357</v>
      </c>
      <c r="Q11" s="219">
        <v>-1.3090909090909091</v>
      </c>
      <c r="R11" s="217">
        <v>671</v>
      </c>
      <c r="S11" s="217">
        <v>686</v>
      </c>
      <c r="T11" s="195">
        <f t="shared" si="0"/>
        <v>9476.2569832402241</v>
      </c>
      <c r="U11" s="214" t="s">
        <v>74</v>
      </c>
      <c r="V11" s="215"/>
      <c r="W11" s="216">
        <v>125700</v>
      </c>
      <c r="X11" s="217">
        <v>1019</v>
      </c>
      <c r="Y11" s="218">
        <v>0.69169960474308301</v>
      </c>
      <c r="Z11" s="217">
        <v>2478</v>
      </c>
      <c r="AA11" s="219">
        <v>0.7726718178121188</v>
      </c>
      <c r="AB11" s="217">
        <v>1167</v>
      </c>
      <c r="AC11" s="217">
        <v>1311</v>
      </c>
      <c r="AD11" s="195">
        <f t="shared" si="1"/>
        <v>19713.603818615753</v>
      </c>
      <c r="AE11" s="214" t="s">
        <v>112</v>
      </c>
      <c r="AF11" s="215"/>
      <c r="AG11" s="216">
        <v>163700</v>
      </c>
      <c r="AH11" s="217">
        <v>260</v>
      </c>
      <c r="AI11" s="218">
        <v>8.3333333333333321</v>
      </c>
      <c r="AJ11" s="217">
        <v>408</v>
      </c>
      <c r="AK11" s="219">
        <v>2.2556390977443606</v>
      </c>
      <c r="AL11" s="217">
        <v>228</v>
      </c>
      <c r="AM11" s="217">
        <v>180</v>
      </c>
      <c r="AN11" s="195">
        <f t="shared" si="2"/>
        <v>2492.3640806353083</v>
      </c>
      <c r="AO11" s="214" t="s">
        <v>91</v>
      </c>
      <c r="AP11" s="215"/>
      <c r="AQ11" s="216">
        <v>117500</v>
      </c>
      <c r="AR11" s="217">
        <v>799</v>
      </c>
      <c r="AS11" s="218">
        <v>1.2674271229404308</v>
      </c>
      <c r="AT11" s="217">
        <v>1353</v>
      </c>
      <c r="AU11" s="218">
        <v>7.3964497041420121E-2</v>
      </c>
      <c r="AV11" s="217">
        <v>616</v>
      </c>
      <c r="AW11" s="217">
        <v>737</v>
      </c>
      <c r="AX11" s="195">
        <f t="shared" si="3"/>
        <v>11514.893617021276</v>
      </c>
    </row>
    <row r="12" spans="1:50" ht="15.9" customHeight="1" x14ac:dyDescent="0.2">
      <c r="A12" s="111" t="s">
        <v>62</v>
      </c>
      <c r="B12" s="112"/>
      <c r="C12" s="221">
        <v>306500</v>
      </c>
      <c r="D12" s="217">
        <v>1096</v>
      </c>
      <c r="E12" s="218">
        <v>1.9534883720930232</v>
      </c>
      <c r="F12" s="217">
        <v>2691</v>
      </c>
      <c r="G12" s="218">
        <v>1.5471698113207546</v>
      </c>
      <c r="H12" s="217">
        <v>1320</v>
      </c>
      <c r="I12" s="217">
        <v>1371</v>
      </c>
      <c r="J12" s="195">
        <f t="shared" si="4"/>
        <v>8779.771615008156</v>
      </c>
      <c r="K12" s="214"/>
      <c r="L12" s="215">
        <v>2</v>
      </c>
      <c r="M12" s="216">
        <v>120900</v>
      </c>
      <c r="N12" s="217">
        <v>156</v>
      </c>
      <c r="O12" s="219">
        <v>1.2987012987012987</v>
      </c>
      <c r="P12" s="217">
        <v>281</v>
      </c>
      <c r="Q12" s="219">
        <v>0.35714285714285715</v>
      </c>
      <c r="R12" s="217">
        <v>128</v>
      </c>
      <c r="S12" s="217">
        <v>153</v>
      </c>
      <c r="T12" s="195">
        <f t="shared" si="0"/>
        <v>2324.2349048800666</v>
      </c>
      <c r="U12" s="214" t="s">
        <v>403</v>
      </c>
      <c r="V12" s="215">
        <v>1</v>
      </c>
      <c r="W12" s="216">
        <v>172600</v>
      </c>
      <c r="X12" s="217">
        <v>1231</v>
      </c>
      <c r="Y12" s="218">
        <v>0.40783034257748774</v>
      </c>
      <c r="Z12" s="217">
        <v>2910</v>
      </c>
      <c r="AA12" s="219">
        <v>-0.13726835964310227</v>
      </c>
      <c r="AB12" s="217">
        <v>1395</v>
      </c>
      <c r="AC12" s="217">
        <v>1515</v>
      </c>
      <c r="AD12" s="195">
        <f t="shared" si="1"/>
        <v>16859.791425260719</v>
      </c>
      <c r="AE12" s="214" t="s">
        <v>117</v>
      </c>
      <c r="AF12" s="215"/>
      <c r="AG12" s="216">
        <v>110300</v>
      </c>
      <c r="AH12" s="217">
        <v>1325</v>
      </c>
      <c r="AI12" s="218">
        <v>0.68389057750759874</v>
      </c>
      <c r="AJ12" s="217">
        <v>3491</v>
      </c>
      <c r="AK12" s="219">
        <v>-1.3563153433173212</v>
      </c>
      <c r="AL12" s="217">
        <v>1726</v>
      </c>
      <c r="AM12" s="217">
        <v>1765</v>
      </c>
      <c r="AN12" s="195">
        <f t="shared" si="2"/>
        <v>31650.045330915684</v>
      </c>
      <c r="AO12" s="214" t="s">
        <v>416</v>
      </c>
      <c r="AP12" s="215">
        <v>1</v>
      </c>
      <c r="AQ12" s="216">
        <v>146400</v>
      </c>
      <c r="AR12" s="217">
        <v>1342</v>
      </c>
      <c r="AS12" s="218">
        <v>-0.3711952487008166</v>
      </c>
      <c r="AT12" s="217">
        <v>2919</v>
      </c>
      <c r="AU12" s="219">
        <v>-2.0798389802079842</v>
      </c>
      <c r="AV12" s="217">
        <v>1300</v>
      </c>
      <c r="AW12" s="217">
        <v>1619</v>
      </c>
      <c r="AX12" s="195">
        <f t="shared" si="3"/>
        <v>19938.524590163935</v>
      </c>
    </row>
    <row r="13" spans="1:50" ht="15.9" customHeight="1" x14ac:dyDescent="0.2">
      <c r="A13" s="111" t="s">
        <v>391</v>
      </c>
      <c r="B13" s="112">
        <v>1</v>
      </c>
      <c r="C13" s="221">
        <v>157900</v>
      </c>
      <c r="D13" s="217">
        <v>1037</v>
      </c>
      <c r="E13" s="218">
        <v>-11.74468085106383</v>
      </c>
      <c r="F13" s="217">
        <v>1758</v>
      </c>
      <c r="G13" s="218">
        <v>-10.579857578840285</v>
      </c>
      <c r="H13" s="217">
        <v>806</v>
      </c>
      <c r="I13" s="217">
        <v>952</v>
      </c>
      <c r="J13" s="195">
        <f t="shared" si="4"/>
        <v>11133.628879037366</v>
      </c>
      <c r="K13" s="214"/>
      <c r="L13" s="215">
        <v>3</v>
      </c>
      <c r="M13" s="216">
        <v>134600</v>
      </c>
      <c r="N13" s="217">
        <v>912</v>
      </c>
      <c r="O13" s="219">
        <v>-1.4054054054054055</v>
      </c>
      <c r="P13" s="217">
        <v>1408</v>
      </c>
      <c r="Q13" s="219">
        <v>-1.0541110330288124</v>
      </c>
      <c r="R13" s="217">
        <v>684</v>
      </c>
      <c r="S13" s="217">
        <v>724</v>
      </c>
      <c r="T13" s="195">
        <f t="shared" si="0"/>
        <v>10460.624071322438</v>
      </c>
      <c r="U13" s="214"/>
      <c r="V13" s="215">
        <v>2</v>
      </c>
      <c r="W13" s="216">
        <v>66100</v>
      </c>
      <c r="X13" s="217">
        <v>692</v>
      </c>
      <c r="Y13" s="218">
        <v>0.72780203784570596</v>
      </c>
      <c r="Z13" s="217">
        <v>1687</v>
      </c>
      <c r="AA13" s="219">
        <v>0.11869436201780414</v>
      </c>
      <c r="AB13" s="217">
        <v>792</v>
      </c>
      <c r="AC13" s="217">
        <v>895</v>
      </c>
      <c r="AD13" s="195">
        <f t="shared" si="1"/>
        <v>25521.936459909226</v>
      </c>
      <c r="AE13" s="214" t="s">
        <v>119</v>
      </c>
      <c r="AF13" s="215"/>
      <c r="AG13" s="216">
        <v>229000</v>
      </c>
      <c r="AH13" s="217">
        <v>2050</v>
      </c>
      <c r="AI13" s="218">
        <v>-4.8756704046806432E-2</v>
      </c>
      <c r="AJ13" s="217">
        <v>5094</v>
      </c>
      <c r="AK13" s="219">
        <v>-0.43002345582486312</v>
      </c>
      <c r="AL13" s="217">
        <v>2468</v>
      </c>
      <c r="AM13" s="217">
        <v>2626</v>
      </c>
      <c r="AN13" s="195">
        <f t="shared" si="2"/>
        <v>22244.541484716156</v>
      </c>
      <c r="AO13" s="214"/>
      <c r="AP13" s="215">
        <v>2</v>
      </c>
      <c r="AQ13" s="216">
        <v>162700</v>
      </c>
      <c r="AR13" s="217">
        <v>929</v>
      </c>
      <c r="AS13" s="218">
        <v>-2.6205450733752618</v>
      </c>
      <c r="AT13" s="217">
        <v>1933</v>
      </c>
      <c r="AU13" s="219">
        <v>-1.4780835881753314</v>
      </c>
      <c r="AV13" s="217">
        <v>835</v>
      </c>
      <c r="AW13" s="217">
        <v>1098</v>
      </c>
      <c r="AX13" s="195">
        <f t="shared" si="3"/>
        <v>11880.762138905962</v>
      </c>
    </row>
    <row r="14" spans="1:50" ht="15.9" customHeight="1" x14ac:dyDescent="0.2">
      <c r="A14" s="111"/>
      <c r="B14" s="112">
        <v>2</v>
      </c>
      <c r="C14" s="221">
        <v>158500</v>
      </c>
      <c r="D14" s="217">
        <v>975</v>
      </c>
      <c r="E14" s="218">
        <v>-0.10245901639344263</v>
      </c>
      <c r="F14" s="217">
        <v>2092</v>
      </c>
      <c r="G14" s="218">
        <v>-0.33349213911386372</v>
      </c>
      <c r="H14" s="217">
        <v>951</v>
      </c>
      <c r="I14" s="217">
        <v>1141</v>
      </c>
      <c r="J14" s="195">
        <f t="shared" si="4"/>
        <v>13198.738170347004</v>
      </c>
      <c r="K14" s="214"/>
      <c r="L14" s="215">
        <v>4</v>
      </c>
      <c r="M14" s="216">
        <v>99300</v>
      </c>
      <c r="N14" s="217">
        <v>605</v>
      </c>
      <c r="O14" s="219">
        <v>8.2289803220035775</v>
      </c>
      <c r="P14" s="217">
        <v>1000</v>
      </c>
      <c r="Q14" s="219">
        <v>3.8421599169262723</v>
      </c>
      <c r="R14" s="217">
        <v>490</v>
      </c>
      <c r="S14" s="217">
        <v>510</v>
      </c>
      <c r="T14" s="195">
        <f t="shared" si="0"/>
        <v>10070.493454179255</v>
      </c>
      <c r="U14" s="220" t="s">
        <v>84</v>
      </c>
      <c r="V14" s="215"/>
      <c r="W14" s="216">
        <v>131100</v>
      </c>
      <c r="X14" s="217">
        <v>853</v>
      </c>
      <c r="Y14" s="218">
        <v>-1.1587485515643106</v>
      </c>
      <c r="Z14" s="217">
        <v>1903</v>
      </c>
      <c r="AA14" s="219">
        <v>-0.62663185378590081</v>
      </c>
      <c r="AB14" s="217">
        <v>882</v>
      </c>
      <c r="AC14" s="217">
        <v>1021</v>
      </c>
      <c r="AD14" s="195">
        <f t="shared" si="1"/>
        <v>14515.636918382914</v>
      </c>
      <c r="AE14" s="214" t="s">
        <v>57</v>
      </c>
      <c r="AF14" s="215"/>
      <c r="AG14" s="216">
        <v>180400</v>
      </c>
      <c r="AH14" s="217">
        <v>143</v>
      </c>
      <c r="AI14" s="218">
        <v>2.1428571428571428</v>
      </c>
      <c r="AJ14" s="217">
        <v>242</v>
      </c>
      <c r="AK14" s="219">
        <v>3.8626609442060089</v>
      </c>
      <c r="AL14" s="217">
        <v>109</v>
      </c>
      <c r="AM14" s="217">
        <v>133</v>
      </c>
      <c r="AN14" s="195">
        <f t="shared" si="2"/>
        <v>1341.4634146341464</v>
      </c>
      <c r="AO14" s="214"/>
      <c r="AP14" s="215">
        <v>3</v>
      </c>
      <c r="AQ14" s="216">
        <v>167000</v>
      </c>
      <c r="AR14" s="217">
        <v>449</v>
      </c>
      <c r="AS14" s="218">
        <v>-1.7505470459518599</v>
      </c>
      <c r="AT14" s="217">
        <v>997</v>
      </c>
      <c r="AU14" s="219">
        <v>-1.4822134387351777</v>
      </c>
      <c r="AV14" s="217">
        <v>448</v>
      </c>
      <c r="AW14" s="217">
        <v>549</v>
      </c>
      <c r="AX14" s="195">
        <f t="shared" si="3"/>
        <v>5970.0598802395207</v>
      </c>
    </row>
    <row r="15" spans="1:50" ht="15.9" customHeight="1" x14ac:dyDescent="0.2">
      <c r="A15" s="111"/>
      <c r="B15" s="112">
        <v>3</v>
      </c>
      <c r="C15" s="221">
        <v>291800</v>
      </c>
      <c r="D15" s="217">
        <v>634</v>
      </c>
      <c r="E15" s="218">
        <v>-1.2461059190031152</v>
      </c>
      <c r="F15" s="217">
        <v>1592</v>
      </c>
      <c r="G15" s="218">
        <v>-0.99502487562189057</v>
      </c>
      <c r="H15" s="217">
        <v>727</v>
      </c>
      <c r="I15" s="217">
        <v>865</v>
      </c>
      <c r="J15" s="195">
        <f t="shared" si="4"/>
        <v>5455.7916381082932</v>
      </c>
      <c r="K15" s="214"/>
      <c r="L15" s="215">
        <v>5</v>
      </c>
      <c r="M15" s="216">
        <v>134900</v>
      </c>
      <c r="N15" s="217">
        <v>632</v>
      </c>
      <c r="O15" s="219">
        <v>7.4829931972789119</v>
      </c>
      <c r="P15" s="217">
        <v>1248</v>
      </c>
      <c r="Q15" s="218">
        <v>7.4010327022375213</v>
      </c>
      <c r="R15" s="217">
        <v>594</v>
      </c>
      <c r="S15" s="217">
        <v>654</v>
      </c>
      <c r="T15" s="195">
        <f t="shared" si="0"/>
        <v>9251.2972572275758</v>
      </c>
      <c r="U15" s="214" t="s">
        <v>404</v>
      </c>
      <c r="V15" s="215">
        <v>1</v>
      </c>
      <c r="W15" s="216">
        <v>175500</v>
      </c>
      <c r="X15" s="217">
        <v>1124</v>
      </c>
      <c r="Y15" s="218">
        <v>4.655493482309125</v>
      </c>
      <c r="Z15" s="217">
        <v>2143</v>
      </c>
      <c r="AA15" s="219">
        <v>2.8804608737397985</v>
      </c>
      <c r="AB15" s="217">
        <v>1052</v>
      </c>
      <c r="AC15" s="217">
        <v>1091</v>
      </c>
      <c r="AD15" s="195">
        <f t="shared" si="1"/>
        <v>12210.826210826212</v>
      </c>
      <c r="AE15" s="214" t="s">
        <v>59</v>
      </c>
      <c r="AF15" s="215"/>
      <c r="AG15" s="216">
        <v>271200</v>
      </c>
      <c r="AH15" s="217">
        <v>296</v>
      </c>
      <c r="AI15" s="218">
        <v>-1.6611295681063125</v>
      </c>
      <c r="AJ15" s="217">
        <v>458</v>
      </c>
      <c r="AK15" s="219">
        <v>-2.7600849256900215</v>
      </c>
      <c r="AL15" s="217">
        <v>217</v>
      </c>
      <c r="AM15" s="217">
        <v>241</v>
      </c>
      <c r="AN15" s="195">
        <f t="shared" si="2"/>
        <v>1688.7905604719765</v>
      </c>
      <c r="AO15" s="214"/>
      <c r="AP15" s="215">
        <v>4</v>
      </c>
      <c r="AQ15" s="216">
        <v>148000</v>
      </c>
      <c r="AR15" s="217">
        <v>203</v>
      </c>
      <c r="AS15" s="218">
        <v>0.99502487562189057</v>
      </c>
      <c r="AT15" s="217">
        <v>435</v>
      </c>
      <c r="AU15" s="219">
        <v>0</v>
      </c>
      <c r="AV15" s="217">
        <v>196</v>
      </c>
      <c r="AW15" s="217">
        <v>239</v>
      </c>
      <c r="AX15" s="195">
        <f t="shared" si="3"/>
        <v>2939.1891891891892</v>
      </c>
    </row>
    <row r="16" spans="1:50" ht="15.9" customHeight="1" x14ac:dyDescent="0.2">
      <c r="A16" s="111"/>
      <c r="B16" s="112">
        <v>4</v>
      </c>
      <c r="C16" s="221">
        <v>283000</v>
      </c>
      <c r="D16" s="217">
        <v>660</v>
      </c>
      <c r="E16" s="218">
        <v>-10.204081632653061</v>
      </c>
      <c r="F16" s="217">
        <v>1253</v>
      </c>
      <c r="G16" s="218">
        <v>-7.1851851851851851</v>
      </c>
      <c r="H16" s="217">
        <v>564</v>
      </c>
      <c r="I16" s="217">
        <v>689</v>
      </c>
      <c r="J16" s="195">
        <f t="shared" si="4"/>
        <v>4427.5618374558308</v>
      </c>
      <c r="K16" s="214" t="s">
        <v>399</v>
      </c>
      <c r="L16" s="215">
        <v>1</v>
      </c>
      <c r="M16" s="216">
        <v>137900</v>
      </c>
      <c r="N16" s="217">
        <v>1016</v>
      </c>
      <c r="O16" s="219">
        <v>3.5677879714576961</v>
      </c>
      <c r="P16" s="217">
        <v>1260</v>
      </c>
      <c r="Q16" s="219">
        <v>1.6949152542372881</v>
      </c>
      <c r="R16" s="217">
        <v>607</v>
      </c>
      <c r="S16" s="217">
        <v>653</v>
      </c>
      <c r="T16" s="195">
        <f t="shared" si="0"/>
        <v>9137.0558375634519</v>
      </c>
      <c r="U16" s="214"/>
      <c r="V16" s="215">
        <v>2</v>
      </c>
      <c r="W16" s="216">
        <v>106900</v>
      </c>
      <c r="X16" s="217">
        <v>481</v>
      </c>
      <c r="Y16" s="218">
        <v>2.9978586723768736</v>
      </c>
      <c r="Z16" s="217">
        <v>1078</v>
      </c>
      <c r="AA16" s="218">
        <v>2.083333333333333</v>
      </c>
      <c r="AB16" s="217">
        <v>525</v>
      </c>
      <c r="AC16" s="217">
        <v>553</v>
      </c>
      <c r="AD16" s="195">
        <f t="shared" si="1"/>
        <v>10084.190832553788</v>
      </c>
      <c r="AE16" s="214" t="s">
        <v>410</v>
      </c>
      <c r="AF16" s="215">
        <v>1</v>
      </c>
      <c r="AG16" s="216">
        <v>150800</v>
      </c>
      <c r="AH16" s="217">
        <v>950</v>
      </c>
      <c r="AI16" s="218">
        <v>0.21097046413502107</v>
      </c>
      <c r="AJ16" s="217">
        <v>2059</v>
      </c>
      <c r="AK16" s="219">
        <v>-2.2781205505457995</v>
      </c>
      <c r="AL16" s="217">
        <v>1015</v>
      </c>
      <c r="AM16" s="217">
        <v>1044</v>
      </c>
      <c r="AN16" s="195">
        <f t="shared" si="2"/>
        <v>13653.846153846154</v>
      </c>
      <c r="AO16" s="214"/>
      <c r="AP16" s="215">
        <v>5</v>
      </c>
      <c r="AQ16" s="216">
        <v>223000</v>
      </c>
      <c r="AR16" s="217">
        <v>598</v>
      </c>
      <c r="AS16" s="218">
        <v>-1.8062397372742198</v>
      </c>
      <c r="AT16" s="217">
        <v>1380</v>
      </c>
      <c r="AU16" s="219">
        <v>-2.1276595744680851</v>
      </c>
      <c r="AV16" s="217">
        <v>642</v>
      </c>
      <c r="AW16" s="217">
        <v>738</v>
      </c>
      <c r="AX16" s="195">
        <f t="shared" si="3"/>
        <v>6188.3408071748881</v>
      </c>
    </row>
    <row r="17" spans="1:50" ht="15.9" customHeight="1" x14ac:dyDescent="0.2">
      <c r="A17" s="111" t="s">
        <v>76</v>
      </c>
      <c r="B17" s="112"/>
      <c r="C17" s="221">
        <v>239600</v>
      </c>
      <c r="D17" s="217">
        <v>1099</v>
      </c>
      <c r="E17" s="218">
        <v>3.581526861451461</v>
      </c>
      <c r="F17" s="217">
        <v>2268</v>
      </c>
      <c r="G17" s="218">
        <v>1.1145786892554614</v>
      </c>
      <c r="H17" s="217">
        <v>1059</v>
      </c>
      <c r="I17" s="217">
        <v>1209</v>
      </c>
      <c r="J17" s="195">
        <f t="shared" si="4"/>
        <v>9465.7762938230389</v>
      </c>
      <c r="K17" s="214"/>
      <c r="L17" s="215">
        <v>2</v>
      </c>
      <c r="M17" s="216">
        <v>169500</v>
      </c>
      <c r="N17" s="217">
        <v>733</v>
      </c>
      <c r="O17" s="219">
        <v>5.0143266475644692</v>
      </c>
      <c r="P17" s="217">
        <v>1180</v>
      </c>
      <c r="Q17" s="219">
        <v>4.148278905560459</v>
      </c>
      <c r="R17" s="217">
        <v>597</v>
      </c>
      <c r="S17" s="217">
        <v>583</v>
      </c>
      <c r="T17" s="195">
        <f t="shared" si="0"/>
        <v>6961.6519174041305</v>
      </c>
      <c r="U17" s="214"/>
      <c r="V17" s="215">
        <v>3</v>
      </c>
      <c r="W17" s="216">
        <v>177800</v>
      </c>
      <c r="X17" s="217">
        <v>643</v>
      </c>
      <c r="Y17" s="218">
        <v>1.4195583596214512</v>
      </c>
      <c r="Z17" s="217">
        <v>1517</v>
      </c>
      <c r="AA17" s="219">
        <v>0.46357615894039739</v>
      </c>
      <c r="AB17" s="217">
        <v>694</v>
      </c>
      <c r="AC17" s="217">
        <v>823</v>
      </c>
      <c r="AD17" s="195">
        <f t="shared" si="1"/>
        <v>8532.0584926884148</v>
      </c>
      <c r="AE17" s="214"/>
      <c r="AF17" s="215">
        <v>2</v>
      </c>
      <c r="AG17" s="216">
        <v>152900</v>
      </c>
      <c r="AH17" s="217">
        <v>975</v>
      </c>
      <c r="AI17" s="218">
        <v>-0.71283095723014256</v>
      </c>
      <c r="AJ17" s="217">
        <v>2310</v>
      </c>
      <c r="AK17" s="219">
        <v>-2.1601016518424396</v>
      </c>
      <c r="AL17" s="217">
        <v>1105</v>
      </c>
      <c r="AM17" s="217">
        <v>1205</v>
      </c>
      <c r="AN17" s="195">
        <f t="shared" si="2"/>
        <v>15107.913669064748</v>
      </c>
      <c r="AO17" s="214" t="s">
        <v>98</v>
      </c>
      <c r="AP17" s="215"/>
      <c r="AQ17" s="216">
        <v>101500</v>
      </c>
      <c r="AR17" s="217">
        <v>581</v>
      </c>
      <c r="AS17" s="218">
        <v>-0.51369863013698625</v>
      </c>
      <c r="AT17" s="217">
        <v>1384</v>
      </c>
      <c r="AU17" s="219">
        <v>-1.4245014245014245</v>
      </c>
      <c r="AV17" s="217">
        <v>688</v>
      </c>
      <c r="AW17" s="217">
        <v>696</v>
      </c>
      <c r="AX17" s="195">
        <f t="shared" si="3"/>
        <v>13635.467980295567</v>
      </c>
    </row>
    <row r="18" spans="1:50" ht="15.9" customHeight="1" x14ac:dyDescent="0.2">
      <c r="A18" s="111" t="s">
        <v>79</v>
      </c>
      <c r="B18" s="112"/>
      <c r="C18" s="221">
        <v>68300</v>
      </c>
      <c r="D18" s="217">
        <v>916</v>
      </c>
      <c r="E18" s="218">
        <v>1.8909899888765296</v>
      </c>
      <c r="F18" s="217">
        <v>1414</v>
      </c>
      <c r="G18" s="218">
        <v>-7.0671378091872794E-2</v>
      </c>
      <c r="H18" s="217">
        <v>651</v>
      </c>
      <c r="I18" s="217">
        <v>763</v>
      </c>
      <c r="J18" s="195">
        <f t="shared" si="4"/>
        <v>20702.781844802343</v>
      </c>
      <c r="K18" s="214"/>
      <c r="L18" s="215">
        <v>3</v>
      </c>
      <c r="M18" s="216">
        <v>173500</v>
      </c>
      <c r="N18" s="217">
        <v>647</v>
      </c>
      <c r="O18" s="219">
        <v>-1.0703363914373087</v>
      </c>
      <c r="P18" s="217">
        <v>1321</v>
      </c>
      <c r="Q18" s="219">
        <v>-1.8573551263001487</v>
      </c>
      <c r="R18" s="217">
        <v>627</v>
      </c>
      <c r="S18" s="217">
        <v>694</v>
      </c>
      <c r="T18" s="195">
        <f t="shared" si="0"/>
        <v>7613.8328530259369</v>
      </c>
      <c r="U18" s="214"/>
      <c r="V18" s="215">
        <v>4</v>
      </c>
      <c r="W18" s="216">
        <v>192300</v>
      </c>
      <c r="X18" s="217">
        <v>1612</v>
      </c>
      <c r="Y18" s="218">
        <v>2.0253164556962027</v>
      </c>
      <c r="Z18" s="217">
        <v>3413</v>
      </c>
      <c r="AA18" s="219">
        <v>1.155898043864849</v>
      </c>
      <c r="AB18" s="217">
        <v>1622</v>
      </c>
      <c r="AC18" s="217">
        <v>1791</v>
      </c>
      <c r="AD18" s="195">
        <f t="shared" si="1"/>
        <v>17748.309932397297</v>
      </c>
      <c r="AE18" s="214"/>
      <c r="AF18" s="215">
        <v>3</v>
      </c>
      <c r="AG18" s="216">
        <v>162700</v>
      </c>
      <c r="AH18" s="217">
        <v>949</v>
      </c>
      <c r="AI18" s="218">
        <v>0.743099787685775</v>
      </c>
      <c r="AJ18" s="217">
        <v>2227</v>
      </c>
      <c r="AK18" s="227">
        <v>-0.62472110664881753</v>
      </c>
      <c r="AL18" s="217">
        <v>1081</v>
      </c>
      <c r="AM18" s="217">
        <v>1146</v>
      </c>
      <c r="AN18" s="195">
        <f t="shared" si="2"/>
        <v>13687.768899815612</v>
      </c>
      <c r="AO18" s="214" t="s">
        <v>101</v>
      </c>
      <c r="AP18" s="215"/>
      <c r="AQ18" s="216">
        <v>769100</v>
      </c>
      <c r="AR18" s="225" t="s">
        <v>503</v>
      </c>
      <c r="AS18" s="225" t="s">
        <v>502</v>
      </c>
      <c r="AT18" s="225" t="s">
        <v>502</v>
      </c>
      <c r="AU18" s="225" t="s">
        <v>502</v>
      </c>
      <c r="AV18" s="225" t="s">
        <v>502</v>
      </c>
      <c r="AW18" s="225" t="s">
        <v>502</v>
      </c>
      <c r="AX18" s="225" t="s">
        <v>502</v>
      </c>
    </row>
    <row r="19" spans="1:50" ht="15.9" customHeight="1" x14ac:dyDescent="0.2">
      <c r="A19" s="111" t="s">
        <v>392</v>
      </c>
      <c r="B19" s="112">
        <v>1</v>
      </c>
      <c r="C19" s="221">
        <v>106800</v>
      </c>
      <c r="D19" s="217">
        <v>602</v>
      </c>
      <c r="E19" s="218">
        <v>-3.6799999999999997</v>
      </c>
      <c r="F19" s="217">
        <v>1008</v>
      </c>
      <c r="G19" s="218">
        <v>-2.5145067698259185</v>
      </c>
      <c r="H19" s="217">
        <v>478</v>
      </c>
      <c r="I19" s="217">
        <v>530</v>
      </c>
      <c r="J19" s="195">
        <f t="shared" si="4"/>
        <v>9438.2022471910095</v>
      </c>
      <c r="K19" s="214" t="s">
        <v>400</v>
      </c>
      <c r="L19" s="215">
        <v>1</v>
      </c>
      <c r="M19" s="216">
        <v>71700</v>
      </c>
      <c r="N19" s="217">
        <v>647</v>
      </c>
      <c r="O19" s="219">
        <v>-0.15432098765432098</v>
      </c>
      <c r="P19" s="217">
        <v>1093</v>
      </c>
      <c r="Q19" s="219">
        <v>-1.0859728506787329</v>
      </c>
      <c r="R19" s="217">
        <v>504</v>
      </c>
      <c r="S19" s="217">
        <v>589</v>
      </c>
      <c r="T19" s="195">
        <f t="shared" si="0"/>
        <v>15244.072524407253</v>
      </c>
      <c r="U19" s="214"/>
      <c r="V19" s="215">
        <v>5</v>
      </c>
      <c r="W19" s="216">
        <v>179500</v>
      </c>
      <c r="X19" s="217">
        <v>761</v>
      </c>
      <c r="Y19" s="218">
        <v>-1.6795865633074936</v>
      </c>
      <c r="Z19" s="217">
        <v>1586</v>
      </c>
      <c r="AA19" s="218">
        <v>-1.6738995660260385</v>
      </c>
      <c r="AB19" s="217">
        <v>745</v>
      </c>
      <c r="AC19" s="217">
        <v>841</v>
      </c>
      <c r="AD19" s="195">
        <f t="shared" si="1"/>
        <v>8835.6545961002794</v>
      </c>
      <c r="AE19" s="214"/>
      <c r="AF19" s="215">
        <v>4</v>
      </c>
      <c r="AG19" s="216">
        <v>135100</v>
      </c>
      <c r="AH19" s="217">
        <v>1533</v>
      </c>
      <c r="AI19" s="218">
        <v>1.3218770654329148</v>
      </c>
      <c r="AJ19" s="217">
        <v>3497</v>
      </c>
      <c r="AK19" s="218">
        <v>0.66206102475532524</v>
      </c>
      <c r="AL19" s="217">
        <v>1677</v>
      </c>
      <c r="AM19" s="217">
        <v>1820</v>
      </c>
      <c r="AN19" s="195">
        <f t="shared" si="2"/>
        <v>25884.529977794227</v>
      </c>
      <c r="AO19" s="214" t="s">
        <v>104</v>
      </c>
      <c r="AP19" s="215"/>
      <c r="AQ19" s="216">
        <v>152700</v>
      </c>
      <c r="AR19" s="217">
        <v>580</v>
      </c>
      <c r="AS19" s="218">
        <v>1.9332161687170473</v>
      </c>
      <c r="AT19" s="217">
        <v>1239</v>
      </c>
      <c r="AU19" s="219">
        <v>-0.5617977528089888</v>
      </c>
      <c r="AV19" s="217">
        <v>601</v>
      </c>
      <c r="AW19" s="217">
        <v>638</v>
      </c>
      <c r="AX19" s="195">
        <f t="shared" si="3"/>
        <v>8113.948919449901</v>
      </c>
    </row>
    <row r="20" spans="1:50" ht="15.9" customHeight="1" x14ac:dyDescent="0.2">
      <c r="A20" s="111"/>
      <c r="B20" s="112">
        <v>2</v>
      </c>
      <c r="C20" s="221">
        <v>130100</v>
      </c>
      <c r="D20" s="217">
        <v>975</v>
      </c>
      <c r="E20" s="218">
        <v>1.1410788381742738</v>
      </c>
      <c r="F20" s="217">
        <v>1796</v>
      </c>
      <c r="G20" s="218">
        <v>-5.5648302726766838E-2</v>
      </c>
      <c r="H20" s="217">
        <v>879</v>
      </c>
      <c r="I20" s="217">
        <v>917</v>
      </c>
      <c r="J20" s="195">
        <f t="shared" si="4"/>
        <v>13804.765564950038</v>
      </c>
      <c r="K20" s="214"/>
      <c r="L20" s="215">
        <v>2</v>
      </c>
      <c r="M20" s="216">
        <v>131100</v>
      </c>
      <c r="N20" s="217">
        <v>1085</v>
      </c>
      <c r="O20" s="219">
        <v>2.1657250470809792</v>
      </c>
      <c r="P20" s="217">
        <v>1963</v>
      </c>
      <c r="Q20" s="219">
        <v>0.40920716112531963</v>
      </c>
      <c r="R20" s="217">
        <v>934</v>
      </c>
      <c r="S20" s="217">
        <v>1029</v>
      </c>
      <c r="T20" s="195">
        <f t="shared" si="0"/>
        <v>14973.302822273074</v>
      </c>
      <c r="U20" s="214"/>
      <c r="V20" s="215">
        <v>6</v>
      </c>
      <c r="W20" s="216">
        <v>236700</v>
      </c>
      <c r="X20" s="217">
        <v>1912</v>
      </c>
      <c r="Y20" s="218">
        <v>0.10471204188481677</v>
      </c>
      <c r="Z20" s="217">
        <v>4009</v>
      </c>
      <c r="AA20" s="219">
        <v>-0.6935843448105028</v>
      </c>
      <c r="AB20" s="217">
        <v>1888</v>
      </c>
      <c r="AC20" s="217">
        <v>2121</v>
      </c>
      <c r="AD20" s="195">
        <f t="shared" si="1"/>
        <v>16937.051119560627</v>
      </c>
      <c r="AE20" s="214" t="s">
        <v>72</v>
      </c>
      <c r="AF20" s="215"/>
      <c r="AG20" s="216">
        <v>173700</v>
      </c>
      <c r="AH20" s="217">
        <v>693</v>
      </c>
      <c r="AI20" s="218">
        <v>7.7760497667185069</v>
      </c>
      <c r="AJ20" s="217">
        <v>1090</v>
      </c>
      <c r="AK20" s="219">
        <v>6.3414634146341466</v>
      </c>
      <c r="AL20" s="217">
        <v>570</v>
      </c>
      <c r="AM20" s="217">
        <v>520</v>
      </c>
      <c r="AN20" s="195">
        <f t="shared" si="2"/>
        <v>6275.1871042026478</v>
      </c>
      <c r="AO20" s="214" t="s">
        <v>418</v>
      </c>
      <c r="AP20" s="215">
        <v>1</v>
      </c>
      <c r="AQ20" s="216">
        <v>376800</v>
      </c>
      <c r="AR20" s="217">
        <v>3434</v>
      </c>
      <c r="AS20" s="218">
        <v>0.40935672514619886</v>
      </c>
      <c r="AT20" s="217">
        <v>7193</v>
      </c>
      <c r="AU20" s="219">
        <v>-1.1814809726610798</v>
      </c>
      <c r="AV20" s="217">
        <v>3303</v>
      </c>
      <c r="AW20" s="217">
        <v>3890</v>
      </c>
      <c r="AX20" s="195">
        <f t="shared" si="3"/>
        <v>19089.702760084925</v>
      </c>
    </row>
    <row r="21" spans="1:50" ht="15.9" customHeight="1" x14ac:dyDescent="0.2">
      <c r="A21" s="111"/>
      <c r="B21" s="112">
        <v>3</v>
      </c>
      <c r="C21" s="221">
        <v>72500</v>
      </c>
      <c r="D21" s="217">
        <v>595</v>
      </c>
      <c r="E21" s="218">
        <v>0.67681895093062605</v>
      </c>
      <c r="F21" s="217">
        <v>1115</v>
      </c>
      <c r="G21" s="218">
        <v>-0.97690941385435182</v>
      </c>
      <c r="H21" s="217">
        <v>578</v>
      </c>
      <c r="I21" s="217">
        <v>537</v>
      </c>
      <c r="J21" s="195">
        <f t="shared" si="4"/>
        <v>15379.310344827587</v>
      </c>
      <c r="K21" s="214" t="s">
        <v>401</v>
      </c>
      <c r="L21" s="215">
        <v>1</v>
      </c>
      <c r="M21" s="216">
        <v>135800</v>
      </c>
      <c r="N21" s="217">
        <v>621</v>
      </c>
      <c r="O21" s="219">
        <v>0.48543689320388345</v>
      </c>
      <c r="P21" s="217">
        <v>1592</v>
      </c>
      <c r="Q21" s="219">
        <v>0.50505050505050508</v>
      </c>
      <c r="R21" s="217">
        <v>766</v>
      </c>
      <c r="S21" s="217">
        <v>826</v>
      </c>
      <c r="T21" s="195">
        <f t="shared" si="0"/>
        <v>11723.122238586157</v>
      </c>
      <c r="U21" s="220" t="s">
        <v>96</v>
      </c>
      <c r="V21" s="215"/>
      <c r="W21" s="216">
        <v>42600</v>
      </c>
      <c r="X21" s="217">
        <v>712</v>
      </c>
      <c r="Y21" s="218">
        <v>0.14064697609001406</v>
      </c>
      <c r="Z21" s="217">
        <v>2041</v>
      </c>
      <c r="AA21" s="219">
        <v>0.44291338582677164</v>
      </c>
      <c r="AB21" s="217">
        <v>966</v>
      </c>
      <c r="AC21" s="217">
        <v>1075</v>
      </c>
      <c r="AD21" s="195">
        <f t="shared" si="1"/>
        <v>47910.798122065731</v>
      </c>
      <c r="AE21" s="214" t="s">
        <v>75</v>
      </c>
      <c r="AF21" s="215"/>
      <c r="AG21" s="216">
        <v>157800</v>
      </c>
      <c r="AH21" s="217">
        <v>1323</v>
      </c>
      <c r="AI21" s="218">
        <v>4.3375394321766558</v>
      </c>
      <c r="AJ21" s="217">
        <v>2463</v>
      </c>
      <c r="AK21" s="219">
        <v>2.4968789013732833</v>
      </c>
      <c r="AL21" s="217">
        <v>1139</v>
      </c>
      <c r="AM21" s="217">
        <v>1324</v>
      </c>
      <c r="AN21" s="195">
        <f t="shared" si="2"/>
        <v>15608.365019011406</v>
      </c>
      <c r="AO21" s="214"/>
      <c r="AP21" s="215">
        <v>2</v>
      </c>
      <c r="AQ21" s="216">
        <v>282500</v>
      </c>
      <c r="AR21" s="217">
        <v>1799</v>
      </c>
      <c r="AS21" s="218">
        <v>5.5617352614015569E-2</v>
      </c>
      <c r="AT21" s="217">
        <v>3644</v>
      </c>
      <c r="AU21" s="219">
        <v>-1.5933027275182285</v>
      </c>
      <c r="AV21" s="217">
        <v>1664</v>
      </c>
      <c r="AW21" s="217">
        <v>1980</v>
      </c>
      <c r="AX21" s="195">
        <f t="shared" si="3"/>
        <v>12899.115044247786</v>
      </c>
    </row>
    <row r="22" spans="1:50" ht="15.9" customHeight="1" x14ac:dyDescent="0.2">
      <c r="A22" s="111"/>
      <c r="B22" s="112">
        <v>4</v>
      </c>
      <c r="C22" s="221">
        <v>108900</v>
      </c>
      <c r="D22" s="217">
        <v>1027</v>
      </c>
      <c r="E22" s="218">
        <v>4.5824847250509162</v>
      </c>
      <c r="F22" s="217">
        <v>1925</v>
      </c>
      <c r="G22" s="218">
        <v>1.9057702488088937</v>
      </c>
      <c r="H22" s="217">
        <v>951</v>
      </c>
      <c r="I22" s="217">
        <v>974</v>
      </c>
      <c r="J22" s="195">
        <f t="shared" si="4"/>
        <v>17676.767676767675</v>
      </c>
      <c r="K22" s="214"/>
      <c r="L22" s="215">
        <v>2</v>
      </c>
      <c r="M22" s="216">
        <v>98600</v>
      </c>
      <c r="N22" s="217">
        <v>551</v>
      </c>
      <c r="O22" s="219">
        <v>1.2867647058823528</v>
      </c>
      <c r="P22" s="217">
        <v>1276</v>
      </c>
      <c r="Q22" s="219">
        <v>-0.93167701863354035</v>
      </c>
      <c r="R22" s="217">
        <v>619</v>
      </c>
      <c r="S22" s="217">
        <v>657</v>
      </c>
      <c r="T22" s="195">
        <f t="shared" si="0"/>
        <v>12941.176470588236</v>
      </c>
      <c r="U22" s="214" t="s">
        <v>405</v>
      </c>
      <c r="V22" s="215">
        <v>1</v>
      </c>
      <c r="W22" s="216">
        <v>111500</v>
      </c>
      <c r="X22" s="217">
        <v>728</v>
      </c>
      <c r="Y22" s="218">
        <v>0.8310249307479225</v>
      </c>
      <c r="Z22" s="217">
        <v>1196</v>
      </c>
      <c r="AA22" s="219">
        <v>0.33557046979865773</v>
      </c>
      <c r="AB22" s="217">
        <v>593</v>
      </c>
      <c r="AC22" s="217">
        <v>603</v>
      </c>
      <c r="AD22" s="195">
        <f t="shared" si="1"/>
        <v>10726.457399103139</v>
      </c>
      <c r="AE22" s="214" t="s">
        <v>78</v>
      </c>
      <c r="AF22" s="215"/>
      <c r="AG22" s="216">
        <v>113900</v>
      </c>
      <c r="AH22" s="218" t="s">
        <v>504</v>
      </c>
      <c r="AI22" s="218" t="s">
        <v>504</v>
      </c>
      <c r="AJ22" s="218" t="s">
        <v>504</v>
      </c>
      <c r="AK22" s="218" t="s">
        <v>504</v>
      </c>
      <c r="AL22" s="218" t="s">
        <v>504</v>
      </c>
      <c r="AM22" s="218" t="s">
        <v>504</v>
      </c>
      <c r="AN22" s="226" t="s">
        <v>504</v>
      </c>
      <c r="AO22" s="214"/>
      <c r="AP22" s="215">
        <v>3</v>
      </c>
      <c r="AQ22" s="216">
        <v>365200</v>
      </c>
      <c r="AR22" s="217">
        <v>2343</v>
      </c>
      <c r="AS22" s="218">
        <v>-0.21294718909710392</v>
      </c>
      <c r="AT22" s="217">
        <v>5297</v>
      </c>
      <c r="AU22" s="218">
        <v>-1.1753731343283582</v>
      </c>
      <c r="AV22" s="217">
        <v>2411</v>
      </c>
      <c r="AW22" s="217">
        <v>2886</v>
      </c>
      <c r="AX22" s="195">
        <f t="shared" si="3"/>
        <v>14504.381161007668</v>
      </c>
    </row>
    <row r="23" spans="1:50" ht="15.9" customHeight="1" x14ac:dyDescent="0.2">
      <c r="A23" s="111"/>
      <c r="B23" s="112">
        <v>5</v>
      </c>
      <c r="C23" s="221">
        <v>102000</v>
      </c>
      <c r="D23" s="217">
        <v>975</v>
      </c>
      <c r="E23" s="218">
        <v>-1.1156186612576064</v>
      </c>
      <c r="F23" s="217">
        <v>1596</v>
      </c>
      <c r="G23" s="218">
        <v>-2.2058823529411766</v>
      </c>
      <c r="H23" s="217">
        <v>781</v>
      </c>
      <c r="I23" s="217">
        <v>815</v>
      </c>
      <c r="J23" s="195">
        <f t="shared" si="4"/>
        <v>15647.058823529413</v>
      </c>
      <c r="K23" s="214"/>
      <c r="L23" s="215">
        <v>3</v>
      </c>
      <c r="M23" s="216">
        <v>98500</v>
      </c>
      <c r="N23" s="217">
        <v>620</v>
      </c>
      <c r="O23" s="219">
        <v>0.97719869706840379</v>
      </c>
      <c r="P23" s="217">
        <v>1672</v>
      </c>
      <c r="Q23" s="219">
        <v>-0.65359477124183007</v>
      </c>
      <c r="R23" s="217">
        <v>817</v>
      </c>
      <c r="S23" s="217">
        <v>855</v>
      </c>
      <c r="T23" s="195">
        <f t="shared" si="0"/>
        <v>16974.619289340102</v>
      </c>
      <c r="U23" s="214"/>
      <c r="V23" s="215">
        <v>2</v>
      </c>
      <c r="W23" s="216">
        <v>114700</v>
      </c>
      <c r="X23" s="217">
        <v>782</v>
      </c>
      <c r="Y23" s="218">
        <v>0.77319587628865982</v>
      </c>
      <c r="Z23" s="217">
        <v>1477</v>
      </c>
      <c r="AA23" s="219">
        <v>-0.13522650439486139</v>
      </c>
      <c r="AB23" s="217">
        <v>678</v>
      </c>
      <c r="AC23" s="217">
        <v>799</v>
      </c>
      <c r="AD23" s="195">
        <f t="shared" si="1"/>
        <v>12877.070619006103</v>
      </c>
      <c r="AE23" s="214" t="s">
        <v>81</v>
      </c>
      <c r="AF23" s="215"/>
      <c r="AG23" s="216">
        <v>193800</v>
      </c>
      <c r="AH23" s="217">
        <v>3496</v>
      </c>
      <c r="AI23" s="218">
        <v>3.0356616563513112</v>
      </c>
      <c r="AJ23" s="217">
        <v>5305</v>
      </c>
      <c r="AK23" s="219">
        <v>2.1174205967276225</v>
      </c>
      <c r="AL23" s="217">
        <v>2557</v>
      </c>
      <c r="AM23" s="217">
        <v>2748</v>
      </c>
      <c r="AN23" s="195">
        <f t="shared" si="2"/>
        <v>27373.581011351911</v>
      </c>
      <c r="AO23" s="214"/>
      <c r="AP23" s="215">
        <v>4</v>
      </c>
      <c r="AQ23" s="216">
        <v>183100</v>
      </c>
      <c r="AR23" s="217">
        <v>1659</v>
      </c>
      <c r="AS23" s="218">
        <v>0.54545454545454553</v>
      </c>
      <c r="AT23" s="217">
        <v>3631</v>
      </c>
      <c r="AU23" s="219">
        <v>-0.21984061555372353</v>
      </c>
      <c r="AV23" s="217">
        <v>1630</v>
      </c>
      <c r="AW23" s="217">
        <v>2001</v>
      </c>
      <c r="AX23" s="195">
        <f t="shared" si="3"/>
        <v>19830.693610049155</v>
      </c>
    </row>
    <row r="24" spans="1:50" ht="15.9" customHeight="1" x14ac:dyDescent="0.2">
      <c r="A24" s="111" t="s">
        <v>393</v>
      </c>
      <c r="B24" s="112">
        <v>1</v>
      </c>
      <c r="C24" s="221">
        <v>96500</v>
      </c>
      <c r="D24" s="217">
        <v>820</v>
      </c>
      <c r="E24" s="218">
        <v>4.9935979513444302</v>
      </c>
      <c r="F24" s="217">
        <v>1417</v>
      </c>
      <c r="G24" s="218">
        <v>3.0545454545454547</v>
      </c>
      <c r="H24" s="217">
        <v>671</v>
      </c>
      <c r="I24" s="217">
        <v>746</v>
      </c>
      <c r="J24" s="195">
        <f t="shared" si="4"/>
        <v>14683.937823834196</v>
      </c>
      <c r="K24" s="214"/>
      <c r="L24" s="215">
        <v>4</v>
      </c>
      <c r="M24" s="216">
        <v>150800</v>
      </c>
      <c r="N24" s="217">
        <v>870</v>
      </c>
      <c r="O24" s="218">
        <v>0.57803468208092479</v>
      </c>
      <c r="P24" s="217">
        <v>1917</v>
      </c>
      <c r="Q24" s="219">
        <v>0.31397174254317112</v>
      </c>
      <c r="R24" s="217">
        <v>943</v>
      </c>
      <c r="S24" s="217">
        <v>974</v>
      </c>
      <c r="T24" s="195">
        <f t="shared" si="0"/>
        <v>12712.201591511935</v>
      </c>
      <c r="U24" s="214"/>
      <c r="V24" s="215">
        <v>3</v>
      </c>
      <c r="W24" s="216">
        <v>256400</v>
      </c>
      <c r="X24" s="217">
        <v>148</v>
      </c>
      <c r="Y24" s="218">
        <v>-2.6315789473684208</v>
      </c>
      <c r="Z24" s="217">
        <v>244</v>
      </c>
      <c r="AA24" s="218">
        <v>-2.4</v>
      </c>
      <c r="AB24" s="217">
        <v>132</v>
      </c>
      <c r="AC24" s="217">
        <v>112</v>
      </c>
      <c r="AD24" s="195">
        <f t="shared" si="1"/>
        <v>951.63806552262099</v>
      </c>
      <c r="AE24" s="214" t="s">
        <v>85</v>
      </c>
      <c r="AF24" s="215"/>
      <c r="AG24" s="216">
        <v>138000</v>
      </c>
      <c r="AH24" s="217">
        <v>1057</v>
      </c>
      <c r="AI24" s="218">
        <v>0.95510983763132762</v>
      </c>
      <c r="AJ24" s="217">
        <v>2525</v>
      </c>
      <c r="AK24" s="219">
        <v>0</v>
      </c>
      <c r="AL24" s="217">
        <v>1210</v>
      </c>
      <c r="AM24" s="217">
        <v>1315</v>
      </c>
      <c r="AN24" s="195">
        <f t="shared" si="2"/>
        <v>18297.101449275364</v>
      </c>
      <c r="AO24" s="214" t="s">
        <v>417</v>
      </c>
      <c r="AP24" s="215">
        <v>1</v>
      </c>
      <c r="AQ24" s="216">
        <v>252800</v>
      </c>
      <c r="AR24" s="217">
        <v>1633</v>
      </c>
      <c r="AS24" s="218">
        <v>1.8714909544603868</v>
      </c>
      <c r="AT24" s="217">
        <v>3691</v>
      </c>
      <c r="AU24" s="219">
        <v>0.38074517269513192</v>
      </c>
      <c r="AV24" s="217">
        <v>1779</v>
      </c>
      <c r="AW24" s="217">
        <v>1912</v>
      </c>
      <c r="AX24" s="195">
        <f t="shared" si="3"/>
        <v>14600.474683544304</v>
      </c>
    </row>
    <row r="25" spans="1:50" ht="15.9" customHeight="1" x14ac:dyDescent="0.2">
      <c r="A25" s="111"/>
      <c r="B25" s="112">
        <v>2</v>
      </c>
      <c r="C25" s="221">
        <v>91300</v>
      </c>
      <c r="D25" s="217">
        <v>688</v>
      </c>
      <c r="E25" s="218">
        <v>1.925925925925926</v>
      </c>
      <c r="F25" s="217">
        <v>1160</v>
      </c>
      <c r="G25" s="218">
        <v>1.3986013986013985</v>
      </c>
      <c r="H25" s="217">
        <v>541</v>
      </c>
      <c r="I25" s="217">
        <v>619</v>
      </c>
      <c r="J25" s="195">
        <f t="shared" si="4"/>
        <v>12705.366922234392</v>
      </c>
      <c r="K25" s="220" t="s">
        <v>67</v>
      </c>
      <c r="L25" s="215"/>
      <c r="M25" s="216">
        <v>100200</v>
      </c>
      <c r="N25" s="217">
        <v>647</v>
      </c>
      <c r="O25" s="219">
        <v>-0.61443932411674351</v>
      </c>
      <c r="P25" s="217">
        <v>1633</v>
      </c>
      <c r="Q25" s="219">
        <v>-2.855443188578227</v>
      </c>
      <c r="R25" s="217">
        <v>784</v>
      </c>
      <c r="S25" s="217">
        <v>849</v>
      </c>
      <c r="T25" s="195">
        <f t="shared" si="0"/>
        <v>16297.405189620758</v>
      </c>
      <c r="U25" s="214"/>
      <c r="V25" s="215">
        <v>4</v>
      </c>
      <c r="W25" s="216">
        <v>159900</v>
      </c>
      <c r="X25" s="217">
        <v>1027</v>
      </c>
      <c r="Y25" s="218">
        <v>0</v>
      </c>
      <c r="Z25" s="217">
        <v>2470</v>
      </c>
      <c r="AA25" s="219">
        <v>-0.44336960902861755</v>
      </c>
      <c r="AB25" s="217">
        <v>1162</v>
      </c>
      <c r="AC25" s="217">
        <v>1308</v>
      </c>
      <c r="AD25" s="195">
        <f t="shared" si="1"/>
        <v>15447.154471544716</v>
      </c>
      <c r="AE25" s="214" t="s">
        <v>411</v>
      </c>
      <c r="AF25" s="215">
        <v>1</v>
      </c>
      <c r="AG25" s="216">
        <v>166000</v>
      </c>
      <c r="AH25" s="217">
        <v>1394</v>
      </c>
      <c r="AI25" s="218">
        <v>1.529497450837582</v>
      </c>
      <c r="AJ25" s="217">
        <v>3064</v>
      </c>
      <c r="AK25" s="219">
        <v>0.59093893630991468</v>
      </c>
      <c r="AL25" s="217">
        <v>1404</v>
      </c>
      <c r="AM25" s="217">
        <v>1660</v>
      </c>
      <c r="AN25" s="195">
        <f t="shared" si="2"/>
        <v>18457.831325301202</v>
      </c>
      <c r="AO25" s="214"/>
      <c r="AP25" s="215">
        <v>2</v>
      </c>
      <c r="AQ25" s="216">
        <v>255000</v>
      </c>
      <c r="AR25" s="217">
        <v>1060</v>
      </c>
      <c r="AS25" s="218">
        <v>-1.5784586815227482</v>
      </c>
      <c r="AT25" s="217">
        <v>2490</v>
      </c>
      <c r="AU25" s="219">
        <v>-2.0070838252656436</v>
      </c>
      <c r="AV25" s="217">
        <v>1207</v>
      </c>
      <c r="AW25" s="217">
        <v>1283</v>
      </c>
      <c r="AX25" s="195">
        <f t="shared" si="3"/>
        <v>9764.7058823529405</v>
      </c>
    </row>
    <row r="26" spans="1:50" ht="15.9" customHeight="1" x14ac:dyDescent="0.2">
      <c r="A26" s="111"/>
      <c r="B26" s="112">
        <v>3</v>
      </c>
      <c r="C26" s="221">
        <v>172600</v>
      </c>
      <c r="D26" s="217">
        <v>998</v>
      </c>
      <c r="E26" s="218">
        <v>1.1144883485309016</v>
      </c>
      <c r="F26" s="217">
        <v>1835</v>
      </c>
      <c r="G26" s="218">
        <v>-0.43407487791644062</v>
      </c>
      <c r="H26" s="217">
        <v>875</v>
      </c>
      <c r="I26" s="217">
        <v>960</v>
      </c>
      <c r="J26" s="195">
        <f t="shared" si="4"/>
        <v>10631.517960602549</v>
      </c>
      <c r="K26" s="214" t="s">
        <v>70</v>
      </c>
      <c r="L26" s="215"/>
      <c r="M26" s="216">
        <v>123900</v>
      </c>
      <c r="N26" s="217">
        <v>303</v>
      </c>
      <c r="O26" s="219">
        <v>3.4129692832764507</v>
      </c>
      <c r="P26" s="217">
        <v>520</v>
      </c>
      <c r="Q26" s="219">
        <v>4.4176706827309236</v>
      </c>
      <c r="R26" s="217">
        <v>272</v>
      </c>
      <c r="S26" s="217">
        <v>248</v>
      </c>
      <c r="T26" s="195">
        <f t="shared" si="0"/>
        <v>4196.9330104923329</v>
      </c>
      <c r="U26" s="220" t="s">
        <v>106</v>
      </c>
      <c r="V26" s="215"/>
      <c r="W26" s="216">
        <v>31900</v>
      </c>
      <c r="X26" s="217">
        <v>510</v>
      </c>
      <c r="Y26" s="218">
        <v>0.39370078740157477</v>
      </c>
      <c r="Z26" s="217">
        <v>1390</v>
      </c>
      <c r="AA26" s="219">
        <v>-0.7142857142857143</v>
      </c>
      <c r="AB26" s="217">
        <v>648</v>
      </c>
      <c r="AC26" s="217">
        <v>742</v>
      </c>
      <c r="AD26" s="195">
        <f t="shared" si="1"/>
        <v>43573.667711598748</v>
      </c>
      <c r="AE26" s="214"/>
      <c r="AF26" s="215">
        <v>2</v>
      </c>
      <c r="AG26" s="216">
        <v>166000</v>
      </c>
      <c r="AH26" s="217">
        <v>474</v>
      </c>
      <c r="AI26" s="218">
        <v>0.21141649048625794</v>
      </c>
      <c r="AJ26" s="217">
        <v>1125</v>
      </c>
      <c r="AK26" s="219">
        <v>-2.003484320557491</v>
      </c>
      <c r="AL26" s="217">
        <v>516</v>
      </c>
      <c r="AM26" s="217">
        <v>609</v>
      </c>
      <c r="AN26" s="195">
        <f t="shared" si="2"/>
        <v>6777.1084337349403</v>
      </c>
      <c r="AO26" s="214"/>
      <c r="AP26" s="215">
        <v>3</v>
      </c>
      <c r="AQ26" s="216">
        <v>252400</v>
      </c>
      <c r="AR26" s="217">
        <v>1081</v>
      </c>
      <c r="AS26" s="218">
        <v>2.6590693257359925</v>
      </c>
      <c r="AT26" s="217">
        <v>2567</v>
      </c>
      <c r="AU26" s="219">
        <v>0.54837446141793966</v>
      </c>
      <c r="AV26" s="217">
        <v>1256</v>
      </c>
      <c r="AW26" s="217">
        <v>1311</v>
      </c>
      <c r="AX26" s="195">
        <f t="shared" si="3"/>
        <v>10170.364500792393</v>
      </c>
    </row>
    <row r="27" spans="1:50" ht="15.9" customHeight="1" x14ac:dyDescent="0.2">
      <c r="A27" s="111" t="s">
        <v>394</v>
      </c>
      <c r="B27" s="112">
        <v>1</v>
      </c>
      <c r="C27" s="221">
        <v>201600</v>
      </c>
      <c r="D27" s="217">
        <v>3190</v>
      </c>
      <c r="E27" s="218">
        <v>5.2805280528052805</v>
      </c>
      <c r="F27" s="217">
        <v>4919</v>
      </c>
      <c r="G27" s="218">
        <v>3.2102391942929085</v>
      </c>
      <c r="H27" s="217">
        <v>2403</v>
      </c>
      <c r="I27" s="217">
        <v>2516</v>
      </c>
      <c r="J27" s="195">
        <f t="shared" si="4"/>
        <v>24399.801587301587</v>
      </c>
      <c r="K27" s="214" t="s">
        <v>402</v>
      </c>
      <c r="L27" s="215">
        <v>1</v>
      </c>
      <c r="M27" s="216">
        <v>159200</v>
      </c>
      <c r="N27" s="217">
        <v>1742</v>
      </c>
      <c r="O27" s="218">
        <v>0.51933064050778999</v>
      </c>
      <c r="P27" s="217">
        <v>3968</v>
      </c>
      <c r="Q27" s="219">
        <v>-0.50150451354062187</v>
      </c>
      <c r="R27" s="217">
        <v>1844</v>
      </c>
      <c r="S27" s="217">
        <v>2124</v>
      </c>
      <c r="T27" s="195">
        <f t="shared" si="0"/>
        <v>24924.623115577891</v>
      </c>
      <c r="U27" s="220" t="s">
        <v>111</v>
      </c>
      <c r="V27" s="215"/>
      <c r="W27" s="216">
        <v>136000</v>
      </c>
      <c r="X27" s="217">
        <v>897</v>
      </c>
      <c r="Y27" s="218">
        <v>0.44792833146696531</v>
      </c>
      <c r="Z27" s="217">
        <v>1997</v>
      </c>
      <c r="AA27" s="219">
        <v>-0.69617105917454003</v>
      </c>
      <c r="AB27" s="217">
        <v>895</v>
      </c>
      <c r="AC27" s="217">
        <v>1102</v>
      </c>
      <c r="AD27" s="195">
        <f t="shared" si="1"/>
        <v>14683.823529411764</v>
      </c>
      <c r="AE27" s="214"/>
      <c r="AF27" s="215">
        <v>3</v>
      </c>
      <c r="AG27" s="216">
        <v>217800</v>
      </c>
      <c r="AH27" s="217">
        <v>2209</v>
      </c>
      <c r="AI27" s="218">
        <v>5.2405907575035728</v>
      </c>
      <c r="AJ27" s="217">
        <v>5018</v>
      </c>
      <c r="AK27" s="219">
        <v>6.2685302837780608</v>
      </c>
      <c r="AL27" s="217">
        <v>2294</v>
      </c>
      <c r="AM27" s="217">
        <v>2724</v>
      </c>
      <c r="AN27" s="195">
        <f t="shared" si="2"/>
        <v>23039.485766758495</v>
      </c>
      <c r="AO27" s="214"/>
      <c r="AP27" s="215">
        <v>4</v>
      </c>
      <c r="AQ27" s="216">
        <v>393400</v>
      </c>
      <c r="AR27" s="217">
        <v>2213</v>
      </c>
      <c r="AS27" s="218">
        <v>0.31731640979147779</v>
      </c>
      <c r="AT27" s="217">
        <v>4641</v>
      </c>
      <c r="AU27" s="219">
        <v>-0.53579082726103733</v>
      </c>
      <c r="AV27" s="217">
        <v>2154</v>
      </c>
      <c r="AW27" s="217">
        <v>2487</v>
      </c>
      <c r="AX27" s="195">
        <f t="shared" si="3"/>
        <v>11797.153024911033</v>
      </c>
    </row>
    <row r="28" spans="1:50" ht="15.9" customHeight="1" x14ac:dyDescent="0.2">
      <c r="A28" s="111"/>
      <c r="B28" s="112">
        <v>2</v>
      </c>
      <c r="C28" s="221">
        <v>236700</v>
      </c>
      <c r="D28" s="217">
        <v>2828</v>
      </c>
      <c r="E28" s="218">
        <v>8.1453154875717004</v>
      </c>
      <c r="F28" s="217">
        <v>4800</v>
      </c>
      <c r="G28" s="218">
        <v>5.3093462044756468</v>
      </c>
      <c r="H28" s="217">
        <v>2398</v>
      </c>
      <c r="I28" s="217">
        <v>2402</v>
      </c>
      <c r="J28" s="195">
        <f t="shared" si="4"/>
        <v>20278.833967046892</v>
      </c>
      <c r="K28" s="214"/>
      <c r="L28" s="215">
        <v>2</v>
      </c>
      <c r="M28" s="216">
        <v>91500</v>
      </c>
      <c r="N28" s="217">
        <v>1157</v>
      </c>
      <c r="O28" s="219">
        <v>-0.94178082191780821</v>
      </c>
      <c r="P28" s="217">
        <v>2150</v>
      </c>
      <c r="Q28" s="218">
        <v>-2.7149321266968327</v>
      </c>
      <c r="R28" s="217">
        <v>895</v>
      </c>
      <c r="S28" s="217">
        <v>1255</v>
      </c>
      <c r="T28" s="195">
        <f t="shared" si="0"/>
        <v>23497.267759562841</v>
      </c>
      <c r="U28" s="214" t="s">
        <v>116</v>
      </c>
      <c r="V28" s="215"/>
      <c r="W28" s="216">
        <v>86100</v>
      </c>
      <c r="X28" s="217">
        <v>659</v>
      </c>
      <c r="Y28" s="218">
        <v>0.61068702290076338</v>
      </c>
      <c r="Z28" s="217">
        <v>1312</v>
      </c>
      <c r="AA28" s="219">
        <v>-0.15220700152207001</v>
      </c>
      <c r="AB28" s="217">
        <v>636</v>
      </c>
      <c r="AC28" s="217">
        <v>676</v>
      </c>
      <c r="AD28" s="195">
        <f t="shared" si="1"/>
        <v>15238.095238095239</v>
      </c>
      <c r="AE28" s="214"/>
      <c r="AF28" s="215">
        <v>4</v>
      </c>
      <c r="AG28" s="216">
        <v>200200</v>
      </c>
      <c r="AH28" s="217">
        <v>392</v>
      </c>
      <c r="AI28" s="218">
        <v>-0.50761421319796951</v>
      </c>
      <c r="AJ28" s="217">
        <v>916</v>
      </c>
      <c r="AK28" s="219">
        <v>-0.97297297297297292</v>
      </c>
      <c r="AL28" s="217">
        <v>427</v>
      </c>
      <c r="AM28" s="217">
        <v>489</v>
      </c>
      <c r="AN28" s="195">
        <f t="shared" si="2"/>
        <v>4575.4245754245758</v>
      </c>
      <c r="AO28" s="214" t="s">
        <v>66</v>
      </c>
      <c r="AP28" s="215"/>
      <c r="AQ28" s="216">
        <v>284900</v>
      </c>
      <c r="AR28" s="217">
        <v>1785</v>
      </c>
      <c r="AS28" s="218">
        <v>0.5067567567567568</v>
      </c>
      <c r="AT28" s="217">
        <v>3484</v>
      </c>
      <c r="AU28" s="219">
        <v>-1.1911514463981849</v>
      </c>
      <c r="AV28" s="217">
        <v>1579</v>
      </c>
      <c r="AW28" s="217">
        <v>1905</v>
      </c>
      <c r="AX28" s="195">
        <f t="shared" si="3"/>
        <v>12228.852228852229</v>
      </c>
    </row>
    <row r="29" spans="1:50" ht="15.9" customHeight="1" x14ac:dyDescent="0.2">
      <c r="A29" s="111"/>
      <c r="B29" s="112">
        <v>3</v>
      </c>
      <c r="C29" s="221">
        <v>359900</v>
      </c>
      <c r="D29" s="217">
        <v>1870</v>
      </c>
      <c r="E29" s="218">
        <v>2.578167855183763</v>
      </c>
      <c r="F29" s="217">
        <v>3698</v>
      </c>
      <c r="G29" s="218">
        <v>1.5097447158934942</v>
      </c>
      <c r="H29" s="217">
        <v>1811</v>
      </c>
      <c r="I29" s="217">
        <v>1887</v>
      </c>
      <c r="J29" s="195">
        <f t="shared" si="4"/>
        <v>10275.076410113921</v>
      </c>
      <c r="K29" s="214"/>
      <c r="L29" s="215">
        <v>3</v>
      </c>
      <c r="M29" s="216">
        <v>142000</v>
      </c>
      <c r="N29" s="217">
        <v>216</v>
      </c>
      <c r="O29" s="219">
        <v>4.3478260869565215</v>
      </c>
      <c r="P29" s="217">
        <v>512</v>
      </c>
      <c r="Q29" s="219">
        <v>3.8539553752535496</v>
      </c>
      <c r="R29" s="217">
        <v>247</v>
      </c>
      <c r="S29" s="217">
        <v>265</v>
      </c>
      <c r="T29" s="195">
        <f t="shared" si="0"/>
        <v>3605.6338028169016</v>
      </c>
      <c r="U29" s="214" t="s">
        <v>406</v>
      </c>
      <c r="V29" s="215">
        <v>1</v>
      </c>
      <c r="W29" s="216">
        <v>152800</v>
      </c>
      <c r="X29" s="217">
        <v>1133</v>
      </c>
      <c r="Y29" s="218">
        <v>9.6805421103581804</v>
      </c>
      <c r="Z29" s="217">
        <v>2246</v>
      </c>
      <c r="AA29" s="219">
        <v>5.6941176470588237</v>
      </c>
      <c r="AB29" s="217">
        <v>951</v>
      </c>
      <c r="AC29" s="217">
        <v>1295</v>
      </c>
      <c r="AD29" s="195">
        <f t="shared" si="1"/>
        <v>14698.952879581153</v>
      </c>
      <c r="AE29" s="214"/>
      <c r="AF29" s="215">
        <v>5</v>
      </c>
      <c r="AG29" s="216">
        <v>422500</v>
      </c>
      <c r="AH29" s="217">
        <v>336</v>
      </c>
      <c r="AI29" s="218">
        <v>373.23943661971828</v>
      </c>
      <c r="AJ29" s="217">
        <v>997</v>
      </c>
      <c r="AK29" s="218">
        <v>383.98058252427182</v>
      </c>
      <c r="AL29" s="217">
        <v>515</v>
      </c>
      <c r="AM29" s="217">
        <v>482</v>
      </c>
      <c r="AN29" s="195">
        <f t="shared" si="2"/>
        <v>2359.7633136094673</v>
      </c>
      <c r="AO29" s="214" t="s">
        <v>419</v>
      </c>
      <c r="AP29" s="215">
        <v>1</v>
      </c>
      <c r="AQ29" s="216">
        <v>113900</v>
      </c>
      <c r="AR29" s="217">
        <v>850</v>
      </c>
      <c r="AS29" s="218">
        <v>4.294478527607362</v>
      </c>
      <c r="AT29" s="217">
        <v>1704</v>
      </c>
      <c r="AU29" s="219">
        <v>1.2477718360071302</v>
      </c>
      <c r="AV29" s="217">
        <v>803</v>
      </c>
      <c r="AW29" s="217">
        <v>901</v>
      </c>
      <c r="AX29" s="195">
        <f t="shared" si="3"/>
        <v>14960.491659350308</v>
      </c>
    </row>
    <row r="30" spans="1:50" ht="15.9" customHeight="1" x14ac:dyDescent="0.2">
      <c r="A30" s="111"/>
      <c r="B30" s="112">
        <v>4</v>
      </c>
      <c r="C30" s="221">
        <v>187400</v>
      </c>
      <c r="D30" s="217">
        <v>1238</v>
      </c>
      <c r="E30" s="218">
        <v>-0.6420545746388443</v>
      </c>
      <c r="F30" s="217">
        <v>2613</v>
      </c>
      <c r="G30" s="218">
        <v>-0.49504950495049505</v>
      </c>
      <c r="H30" s="217">
        <v>1236</v>
      </c>
      <c r="I30" s="217">
        <v>1377</v>
      </c>
      <c r="J30" s="195">
        <f t="shared" si="4"/>
        <v>13943.436499466381</v>
      </c>
      <c r="K30" s="214"/>
      <c r="L30" s="215">
        <v>4</v>
      </c>
      <c r="M30" s="216">
        <v>181300</v>
      </c>
      <c r="N30" s="217">
        <v>354</v>
      </c>
      <c r="O30" s="218">
        <v>1.7241379310344827</v>
      </c>
      <c r="P30" s="217">
        <v>907</v>
      </c>
      <c r="Q30" s="219">
        <v>0.66592674805771357</v>
      </c>
      <c r="R30" s="217">
        <v>451</v>
      </c>
      <c r="S30" s="217">
        <v>456</v>
      </c>
      <c r="T30" s="195">
        <f t="shared" si="0"/>
        <v>5002.7578599007165</v>
      </c>
      <c r="U30" s="214"/>
      <c r="V30" s="215">
        <v>2</v>
      </c>
      <c r="W30" s="216">
        <v>226000</v>
      </c>
      <c r="X30" s="217">
        <v>680</v>
      </c>
      <c r="Y30" s="218">
        <v>0.14727540500736377</v>
      </c>
      <c r="Z30" s="217">
        <v>1318</v>
      </c>
      <c r="AA30" s="219">
        <v>-0.52830188679245282</v>
      </c>
      <c r="AB30" s="217">
        <v>564</v>
      </c>
      <c r="AC30" s="217">
        <v>754</v>
      </c>
      <c r="AD30" s="195">
        <f t="shared" si="1"/>
        <v>5831.858407079646</v>
      </c>
      <c r="AE30" s="214" t="s">
        <v>412</v>
      </c>
      <c r="AF30" s="215">
        <v>1</v>
      </c>
      <c r="AG30" s="216">
        <v>263300</v>
      </c>
      <c r="AH30" s="217">
        <v>407</v>
      </c>
      <c r="AI30" s="218">
        <v>0</v>
      </c>
      <c r="AJ30" s="217">
        <v>969</v>
      </c>
      <c r="AK30" s="219">
        <v>-0.20597322348094746</v>
      </c>
      <c r="AL30" s="217">
        <v>436</v>
      </c>
      <c r="AM30" s="217">
        <v>533</v>
      </c>
      <c r="AN30" s="195">
        <f t="shared" si="2"/>
        <v>3680.2126851500193</v>
      </c>
      <c r="AO30" s="214"/>
      <c r="AP30" s="215">
        <v>2</v>
      </c>
      <c r="AQ30" s="216">
        <v>110600</v>
      </c>
      <c r="AR30" s="217">
        <v>750</v>
      </c>
      <c r="AS30" s="218">
        <v>-1.3157894736842104</v>
      </c>
      <c r="AT30" s="217">
        <v>1411</v>
      </c>
      <c r="AU30" s="218">
        <v>-0.98245614035087725</v>
      </c>
      <c r="AV30" s="217">
        <v>673</v>
      </c>
      <c r="AW30" s="217">
        <v>738</v>
      </c>
      <c r="AX30" s="195">
        <f t="shared" si="3"/>
        <v>12757.685352622062</v>
      </c>
    </row>
    <row r="31" spans="1:50" ht="15.9" customHeight="1" x14ac:dyDescent="0.2">
      <c r="A31" s="111"/>
      <c r="B31" s="112">
        <v>5</v>
      </c>
      <c r="C31" s="221">
        <v>124200</v>
      </c>
      <c r="D31" s="217">
        <v>1445</v>
      </c>
      <c r="E31" s="218">
        <v>4.4075144508670521</v>
      </c>
      <c r="F31" s="217">
        <v>2759</v>
      </c>
      <c r="G31" s="218">
        <v>4.1132075471698117</v>
      </c>
      <c r="H31" s="217">
        <v>1389</v>
      </c>
      <c r="I31" s="217">
        <v>1370</v>
      </c>
      <c r="J31" s="195">
        <f t="shared" si="4"/>
        <v>22214.170692431562</v>
      </c>
      <c r="K31" s="214"/>
      <c r="L31" s="215">
        <v>5</v>
      </c>
      <c r="M31" s="216">
        <v>117400</v>
      </c>
      <c r="N31" s="217">
        <v>533</v>
      </c>
      <c r="O31" s="219">
        <v>4.7151277013752457</v>
      </c>
      <c r="P31" s="217">
        <v>1124</v>
      </c>
      <c r="Q31" s="219">
        <v>4.0740740740740744</v>
      </c>
      <c r="R31" s="217">
        <v>485</v>
      </c>
      <c r="S31" s="217">
        <v>639</v>
      </c>
      <c r="T31" s="195">
        <f t="shared" si="0"/>
        <v>9574.1056218057929</v>
      </c>
      <c r="U31" s="214"/>
      <c r="V31" s="215">
        <v>3</v>
      </c>
      <c r="W31" s="216">
        <v>176100</v>
      </c>
      <c r="X31" s="217">
        <v>311</v>
      </c>
      <c r="Y31" s="218">
        <v>-0.32051282051282048</v>
      </c>
      <c r="Z31" s="217">
        <v>730</v>
      </c>
      <c r="AA31" s="219">
        <v>-0.81521739130434778</v>
      </c>
      <c r="AB31" s="217">
        <v>352</v>
      </c>
      <c r="AC31" s="217">
        <v>378</v>
      </c>
      <c r="AD31" s="195">
        <f t="shared" si="1"/>
        <v>4145.3719477569566</v>
      </c>
      <c r="AE31" s="214"/>
      <c r="AF31" s="215">
        <v>2</v>
      </c>
      <c r="AG31" s="216">
        <v>99800</v>
      </c>
      <c r="AH31" s="217">
        <v>266</v>
      </c>
      <c r="AI31" s="218">
        <v>-0.74626865671641784</v>
      </c>
      <c r="AJ31" s="217">
        <v>645</v>
      </c>
      <c r="AK31" s="219">
        <v>1.5748031496062991</v>
      </c>
      <c r="AL31" s="217">
        <v>309</v>
      </c>
      <c r="AM31" s="217">
        <v>336</v>
      </c>
      <c r="AN31" s="195">
        <f t="shared" si="2"/>
        <v>6462.9258517034068</v>
      </c>
      <c r="AO31" s="214"/>
      <c r="AP31" s="215">
        <v>3</v>
      </c>
      <c r="AQ31" s="216">
        <v>266300</v>
      </c>
      <c r="AR31" s="217">
        <v>1463</v>
      </c>
      <c r="AS31" s="218">
        <v>-1.0148849797023005</v>
      </c>
      <c r="AT31" s="217">
        <v>2820</v>
      </c>
      <c r="AU31" s="219">
        <v>-1.2259194395796849</v>
      </c>
      <c r="AV31" s="217">
        <v>1376</v>
      </c>
      <c r="AW31" s="217">
        <v>1444</v>
      </c>
      <c r="AX31" s="195">
        <f t="shared" si="3"/>
        <v>10589.560645888096</v>
      </c>
    </row>
    <row r="32" spans="1:50" ht="15.9" customHeight="1" x14ac:dyDescent="0.2">
      <c r="A32" s="111" t="s">
        <v>109</v>
      </c>
      <c r="B32" s="112"/>
      <c r="C32" s="221">
        <v>339200</v>
      </c>
      <c r="D32" s="217">
        <v>3308</v>
      </c>
      <c r="E32" s="218">
        <v>7.4025974025974026</v>
      </c>
      <c r="F32" s="217">
        <v>5387</v>
      </c>
      <c r="G32" s="218">
        <v>5.565353713501862</v>
      </c>
      <c r="H32" s="217">
        <v>2555</v>
      </c>
      <c r="I32" s="217">
        <v>2832</v>
      </c>
      <c r="J32" s="195">
        <f t="shared" si="4"/>
        <v>15881.485849056604</v>
      </c>
      <c r="K32" s="214"/>
      <c r="L32" s="215">
        <v>6</v>
      </c>
      <c r="M32" s="216">
        <v>111700</v>
      </c>
      <c r="N32" s="217">
        <v>171</v>
      </c>
      <c r="O32" s="219">
        <v>5.5555555555555554</v>
      </c>
      <c r="P32" s="217">
        <v>389</v>
      </c>
      <c r="Q32" s="219">
        <v>4.56989247311828</v>
      </c>
      <c r="R32" s="217">
        <v>174</v>
      </c>
      <c r="S32" s="217">
        <v>215</v>
      </c>
      <c r="T32" s="195">
        <f t="shared" si="0"/>
        <v>3482.5425246195164</v>
      </c>
      <c r="U32" s="214"/>
      <c r="V32" s="215">
        <v>4</v>
      </c>
      <c r="W32" s="216">
        <v>156000</v>
      </c>
      <c r="X32" s="217">
        <v>533</v>
      </c>
      <c r="Y32" s="218">
        <v>12.684989429175475</v>
      </c>
      <c r="Z32" s="217">
        <v>1022</v>
      </c>
      <c r="AA32" s="219">
        <v>9.0715048025613658</v>
      </c>
      <c r="AB32" s="217">
        <v>432</v>
      </c>
      <c r="AC32" s="217">
        <v>590</v>
      </c>
      <c r="AD32" s="195">
        <f t="shared" si="1"/>
        <v>6551.2820512820508</v>
      </c>
      <c r="AE32" s="214"/>
      <c r="AF32" s="215">
        <v>3</v>
      </c>
      <c r="AG32" s="216">
        <v>126400</v>
      </c>
      <c r="AH32" s="217">
        <v>1234</v>
      </c>
      <c r="AI32" s="218">
        <v>-0.40355125100887806</v>
      </c>
      <c r="AJ32" s="217">
        <v>2970</v>
      </c>
      <c r="AK32" s="219">
        <v>-1.0659560293137909</v>
      </c>
      <c r="AL32" s="217">
        <v>1372</v>
      </c>
      <c r="AM32" s="217">
        <v>1598</v>
      </c>
      <c r="AN32" s="195">
        <f t="shared" si="2"/>
        <v>23496.835443037977</v>
      </c>
      <c r="AO32" s="214"/>
      <c r="AP32" s="228">
        <v>4</v>
      </c>
      <c r="AQ32" s="216">
        <v>160700</v>
      </c>
      <c r="AR32" s="217">
        <v>1091</v>
      </c>
      <c r="AS32" s="218">
        <v>2.1535580524344571</v>
      </c>
      <c r="AT32" s="217">
        <v>2242</v>
      </c>
      <c r="AU32" s="219">
        <v>0.49305244285073957</v>
      </c>
      <c r="AV32" s="217">
        <v>1091</v>
      </c>
      <c r="AW32" s="217">
        <v>1151</v>
      </c>
      <c r="AX32" s="195">
        <f t="shared" si="3"/>
        <v>13951.462352209086</v>
      </c>
    </row>
    <row r="33" spans="1:50" ht="15.9" customHeight="1" thickBot="1" x14ac:dyDescent="0.25">
      <c r="A33" s="111" t="s">
        <v>114</v>
      </c>
      <c r="B33" s="112"/>
      <c r="C33" s="221">
        <v>106500</v>
      </c>
      <c r="D33" s="217">
        <v>946</v>
      </c>
      <c r="E33" s="218">
        <v>-0.63025210084033612</v>
      </c>
      <c r="F33" s="217">
        <v>1896</v>
      </c>
      <c r="G33" s="218">
        <v>-0.94043887147335425</v>
      </c>
      <c r="H33" s="217">
        <v>883</v>
      </c>
      <c r="I33" s="217">
        <v>1013</v>
      </c>
      <c r="J33" s="195">
        <f t="shared" si="4"/>
        <v>17802.816901408449</v>
      </c>
      <c r="K33" s="214" t="s">
        <v>90</v>
      </c>
      <c r="L33" s="215"/>
      <c r="M33" s="216">
        <v>165100</v>
      </c>
      <c r="N33" s="217">
        <v>915</v>
      </c>
      <c r="O33" s="219">
        <v>1.553829078801332</v>
      </c>
      <c r="P33" s="217">
        <v>2020</v>
      </c>
      <c r="Q33" s="219">
        <v>-0.98039215686274506</v>
      </c>
      <c r="R33" s="217">
        <v>961</v>
      </c>
      <c r="S33" s="217">
        <v>1059</v>
      </c>
      <c r="T33" s="195">
        <f t="shared" si="0"/>
        <v>12235.009085402786</v>
      </c>
      <c r="U33" s="214"/>
      <c r="V33" s="215">
        <v>5</v>
      </c>
      <c r="W33" s="216">
        <v>160500</v>
      </c>
      <c r="X33" s="217">
        <v>146</v>
      </c>
      <c r="Y33" s="218">
        <v>0.68965517241379315</v>
      </c>
      <c r="Z33" s="217">
        <v>347</v>
      </c>
      <c r="AA33" s="219">
        <v>3.5820895522388061</v>
      </c>
      <c r="AB33" s="217">
        <v>155</v>
      </c>
      <c r="AC33" s="217">
        <v>192</v>
      </c>
      <c r="AD33" s="195">
        <f t="shared" si="1"/>
        <v>2161.9937694704049</v>
      </c>
      <c r="AE33" s="214"/>
      <c r="AF33" s="215">
        <v>4</v>
      </c>
      <c r="AG33" s="216">
        <v>155400</v>
      </c>
      <c r="AH33" s="217">
        <v>703</v>
      </c>
      <c r="AI33" s="218">
        <v>-3.1680440771349865</v>
      </c>
      <c r="AJ33" s="217">
        <v>1230</v>
      </c>
      <c r="AK33" s="219">
        <v>-4.1309431021044425</v>
      </c>
      <c r="AL33" s="217">
        <v>459</v>
      </c>
      <c r="AM33" s="217">
        <v>771</v>
      </c>
      <c r="AN33" s="195">
        <f t="shared" si="2"/>
        <v>7915.0579150579142</v>
      </c>
      <c r="AO33" s="229" t="s">
        <v>82</v>
      </c>
      <c r="AP33" s="230"/>
      <c r="AQ33" s="231">
        <v>353200</v>
      </c>
      <c r="AR33" s="232">
        <v>643</v>
      </c>
      <c r="AS33" s="233">
        <v>11.245674740484429</v>
      </c>
      <c r="AT33" s="232">
        <v>1132</v>
      </c>
      <c r="AU33" s="233">
        <v>5.3023255813953485</v>
      </c>
      <c r="AV33" s="232">
        <v>570</v>
      </c>
      <c r="AW33" s="232">
        <v>562</v>
      </c>
      <c r="AX33" s="234">
        <f t="shared" si="3"/>
        <v>3204.9830124575315</v>
      </c>
    </row>
    <row r="34" spans="1:50" ht="15.9" customHeight="1" x14ac:dyDescent="0.2">
      <c r="A34" s="111" t="s">
        <v>395</v>
      </c>
      <c r="B34" s="72">
        <v>1</v>
      </c>
      <c r="C34" s="235">
        <v>140000</v>
      </c>
      <c r="D34" s="217">
        <v>759</v>
      </c>
      <c r="E34" s="218">
        <v>1.8791946308724832</v>
      </c>
      <c r="F34" s="217">
        <v>1496</v>
      </c>
      <c r="G34" s="218">
        <v>1.3550135501355014</v>
      </c>
      <c r="H34" s="217">
        <v>736</v>
      </c>
      <c r="I34" s="217">
        <v>760</v>
      </c>
      <c r="J34" s="195">
        <f t="shared" si="4"/>
        <v>10685.714285714286</v>
      </c>
      <c r="K34" s="214" t="s">
        <v>92</v>
      </c>
      <c r="L34" s="215"/>
      <c r="M34" s="216">
        <v>80600</v>
      </c>
      <c r="N34" s="217">
        <v>767</v>
      </c>
      <c r="O34" s="219">
        <v>-1.032258064516129</v>
      </c>
      <c r="P34" s="217">
        <v>1660</v>
      </c>
      <c r="Q34" s="219">
        <v>-1.4251781472684086</v>
      </c>
      <c r="R34" s="217">
        <v>784</v>
      </c>
      <c r="S34" s="217">
        <v>876</v>
      </c>
      <c r="T34" s="195">
        <f t="shared" si="0"/>
        <v>20595.533498759305</v>
      </c>
      <c r="U34" s="214" t="s">
        <v>65</v>
      </c>
      <c r="V34" s="215"/>
      <c r="W34" s="216">
        <v>79700</v>
      </c>
      <c r="X34" s="217">
        <v>795</v>
      </c>
      <c r="Y34" s="218">
        <v>11.344537815126051</v>
      </c>
      <c r="Z34" s="217">
        <v>1388</v>
      </c>
      <c r="AA34" s="219">
        <v>16.44295302013423</v>
      </c>
      <c r="AB34" s="217">
        <v>675</v>
      </c>
      <c r="AC34" s="217">
        <v>713</v>
      </c>
      <c r="AD34" s="195">
        <f t="shared" si="1"/>
        <v>17415.307402760351</v>
      </c>
      <c r="AE34" s="214"/>
      <c r="AF34" s="215">
        <v>5</v>
      </c>
      <c r="AG34" s="216">
        <v>292800</v>
      </c>
      <c r="AH34" s="217">
        <v>1806</v>
      </c>
      <c r="AI34" s="218">
        <v>-1.095290251916758</v>
      </c>
      <c r="AJ34" s="217">
        <v>4035</v>
      </c>
      <c r="AK34" s="219">
        <v>-2.0868721184178596</v>
      </c>
      <c r="AL34" s="217">
        <v>1815</v>
      </c>
      <c r="AM34" s="217">
        <v>2220</v>
      </c>
      <c r="AN34" s="195">
        <f t="shared" si="2"/>
        <v>13780.737704918034</v>
      </c>
      <c r="AO34" s="236"/>
      <c r="AP34" s="236"/>
      <c r="AQ34" s="236"/>
      <c r="AR34" s="236"/>
      <c r="AS34" s="236"/>
      <c r="AT34" s="236"/>
      <c r="AU34" s="236"/>
      <c r="AV34" s="236"/>
      <c r="AW34" s="208"/>
      <c r="AX34" s="237" t="s">
        <v>270</v>
      </c>
    </row>
    <row r="35" spans="1:50" ht="15.9" customHeight="1" x14ac:dyDescent="0.2">
      <c r="A35" s="111"/>
      <c r="B35" s="93">
        <v>2</v>
      </c>
      <c r="C35" s="216">
        <v>145900</v>
      </c>
      <c r="D35" s="217">
        <v>1016</v>
      </c>
      <c r="E35" s="218">
        <v>0.19723865877712032</v>
      </c>
      <c r="F35" s="217">
        <v>2454</v>
      </c>
      <c r="G35" s="218">
        <v>-0.96852300242130751</v>
      </c>
      <c r="H35" s="217">
        <v>1187</v>
      </c>
      <c r="I35" s="217">
        <v>1267</v>
      </c>
      <c r="J35" s="195">
        <f t="shared" si="4"/>
        <v>16819.739547635367</v>
      </c>
      <c r="K35" s="214" t="s">
        <v>93</v>
      </c>
      <c r="L35" s="215"/>
      <c r="M35" s="216">
        <v>145400</v>
      </c>
      <c r="N35" s="217">
        <v>1392</v>
      </c>
      <c r="O35" s="219">
        <v>-0.35790980672870437</v>
      </c>
      <c r="P35" s="217">
        <v>2890</v>
      </c>
      <c r="Q35" s="219">
        <v>-0.92560850188549881</v>
      </c>
      <c r="R35" s="217">
        <v>1324</v>
      </c>
      <c r="S35" s="217">
        <v>1566</v>
      </c>
      <c r="T35" s="195">
        <f t="shared" si="0"/>
        <v>19876.20357634113</v>
      </c>
      <c r="U35" s="214" t="s">
        <v>69</v>
      </c>
      <c r="V35" s="215"/>
      <c r="W35" s="216">
        <v>151400</v>
      </c>
      <c r="X35" s="217">
        <v>684</v>
      </c>
      <c r="Y35" s="218">
        <v>-0.58139534883720934</v>
      </c>
      <c r="Z35" s="217">
        <v>1608</v>
      </c>
      <c r="AA35" s="219">
        <v>-0.30998140111593309</v>
      </c>
      <c r="AB35" s="217">
        <v>766</v>
      </c>
      <c r="AC35" s="217">
        <v>842</v>
      </c>
      <c r="AD35" s="195">
        <f t="shared" si="1"/>
        <v>10620.871862615588</v>
      </c>
      <c r="AE35" s="214"/>
      <c r="AF35" s="215">
        <v>6</v>
      </c>
      <c r="AG35" s="216">
        <v>266300</v>
      </c>
      <c r="AH35" s="217">
        <v>620</v>
      </c>
      <c r="AI35" s="218">
        <v>7.4523396880415937</v>
      </c>
      <c r="AJ35" s="217">
        <v>1210</v>
      </c>
      <c r="AK35" s="219">
        <v>8.8129496402877692</v>
      </c>
      <c r="AL35" s="217">
        <v>680</v>
      </c>
      <c r="AM35" s="217">
        <v>530</v>
      </c>
      <c r="AN35" s="195">
        <f t="shared" si="2"/>
        <v>4543.7476530229069</v>
      </c>
      <c r="AO35" s="201" t="s">
        <v>421</v>
      </c>
      <c r="AP35" s="201"/>
      <c r="AQ35" s="208"/>
      <c r="AR35" s="208"/>
      <c r="AS35" s="208"/>
      <c r="AT35" s="208"/>
      <c r="AU35" s="208"/>
      <c r="AV35" s="208"/>
      <c r="AW35" s="208"/>
      <c r="AX35" s="195"/>
    </row>
    <row r="36" spans="1:50" ht="15.9" customHeight="1" x14ac:dyDescent="0.2">
      <c r="A36" s="111"/>
      <c r="B36" s="93">
        <v>3</v>
      </c>
      <c r="C36" s="216">
        <v>121300</v>
      </c>
      <c r="D36" s="217">
        <v>639</v>
      </c>
      <c r="E36" s="218">
        <v>0.47169811320754718</v>
      </c>
      <c r="F36" s="217">
        <v>1709</v>
      </c>
      <c r="G36" s="218">
        <v>-1.099537037037037</v>
      </c>
      <c r="H36" s="217">
        <v>879</v>
      </c>
      <c r="I36" s="217">
        <v>830</v>
      </c>
      <c r="J36" s="195">
        <f t="shared" si="4"/>
        <v>14089.035449299257</v>
      </c>
      <c r="K36" s="214" t="s">
        <v>94</v>
      </c>
      <c r="L36" s="215"/>
      <c r="M36" s="216">
        <v>180800</v>
      </c>
      <c r="N36" s="217">
        <v>1394</v>
      </c>
      <c r="O36" s="219">
        <v>2.5</v>
      </c>
      <c r="P36" s="217">
        <v>3180</v>
      </c>
      <c r="Q36" s="219">
        <v>0.69664344521849275</v>
      </c>
      <c r="R36" s="217">
        <v>1519</v>
      </c>
      <c r="S36" s="217">
        <v>1661</v>
      </c>
      <c r="T36" s="195">
        <f t="shared" si="0"/>
        <v>17588.495575221237</v>
      </c>
      <c r="U36" s="214" t="s">
        <v>407</v>
      </c>
      <c r="V36" s="215">
        <v>1</v>
      </c>
      <c r="W36" s="216">
        <v>116900</v>
      </c>
      <c r="X36" s="217">
        <v>487</v>
      </c>
      <c r="Y36" s="218">
        <v>-12.410071942446043</v>
      </c>
      <c r="Z36" s="217">
        <v>790</v>
      </c>
      <c r="AA36" s="219">
        <v>-11.036036036036036</v>
      </c>
      <c r="AB36" s="217">
        <v>353</v>
      </c>
      <c r="AC36" s="217">
        <v>437</v>
      </c>
      <c r="AD36" s="195">
        <f t="shared" si="1"/>
        <v>6757.9127459366982</v>
      </c>
      <c r="AE36" s="214" t="s">
        <v>108</v>
      </c>
      <c r="AF36" s="215"/>
      <c r="AG36" s="216">
        <v>211200</v>
      </c>
      <c r="AH36" s="217">
        <v>1219</v>
      </c>
      <c r="AI36" s="218">
        <v>0.41186161449752884</v>
      </c>
      <c r="AJ36" s="217">
        <v>2359</v>
      </c>
      <c r="AK36" s="219">
        <v>0.46848381601362865</v>
      </c>
      <c r="AL36" s="217">
        <v>1179</v>
      </c>
      <c r="AM36" s="217">
        <v>1180</v>
      </c>
      <c r="AN36" s="195">
        <f t="shared" si="2"/>
        <v>11169.507575757576</v>
      </c>
      <c r="AO36" s="203" t="s">
        <v>422</v>
      </c>
      <c r="AP36" s="203"/>
      <c r="AQ36" s="195"/>
      <c r="AR36" s="195"/>
      <c r="AS36" s="195"/>
      <c r="AT36" s="195"/>
      <c r="AU36" s="195"/>
      <c r="AV36" s="195"/>
      <c r="AW36" s="195"/>
      <c r="AX36" s="195"/>
    </row>
    <row r="37" spans="1:50" ht="15.9" customHeight="1" x14ac:dyDescent="0.2">
      <c r="A37" s="111"/>
      <c r="B37" s="93">
        <v>4</v>
      </c>
      <c r="C37" s="216">
        <v>123200</v>
      </c>
      <c r="D37" s="217">
        <v>1168</v>
      </c>
      <c r="E37" s="218">
        <v>-0.51107325383304936</v>
      </c>
      <c r="F37" s="217">
        <v>2854</v>
      </c>
      <c r="G37" s="218">
        <v>-0.9715475364330326</v>
      </c>
      <c r="H37" s="217">
        <v>1378</v>
      </c>
      <c r="I37" s="217">
        <v>1476</v>
      </c>
      <c r="J37" s="195">
        <f t="shared" si="4"/>
        <v>23165.584415584417</v>
      </c>
      <c r="K37" s="214" t="s">
        <v>95</v>
      </c>
      <c r="L37" s="215"/>
      <c r="M37" s="216">
        <v>212900</v>
      </c>
      <c r="N37" s="218" t="s">
        <v>505</v>
      </c>
      <c r="O37" s="218" t="s">
        <v>504</v>
      </c>
      <c r="P37" s="218" t="s">
        <v>504</v>
      </c>
      <c r="Q37" s="218" t="s">
        <v>504</v>
      </c>
      <c r="R37" s="218" t="s">
        <v>504</v>
      </c>
      <c r="S37" s="218" t="s">
        <v>504</v>
      </c>
      <c r="T37" s="226" t="s">
        <v>504</v>
      </c>
      <c r="U37" s="214"/>
      <c r="V37" s="215">
        <v>2</v>
      </c>
      <c r="W37" s="216">
        <v>136800</v>
      </c>
      <c r="X37" s="217">
        <v>948</v>
      </c>
      <c r="Y37" s="218">
        <v>-0.62893081761006298</v>
      </c>
      <c r="Z37" s="217">
        <v>1606</v>
      </c>
      <c r="AA37" s="219">
        <v>-0.37220843672456577</v>
      </c>
      <c r="AB37" s="217">
        <v>701</v>
      </c>
      <c r="AC37" s="217">
        <v>905</v>
      </c>
      <c r="AD37" s="195">
        <f t="shared" si="1"/>
        <v>11739.766081871345</v>
      </c>
      <c r="AE37" s="214" t="s">
        <v>113</v>
      </c>
      <c r="AF37" s="215"/>
      <c r="AG37" s="216">
        <v>325400</v>
      </c>
      <c r="AH37" s="217">
        <v>1076</v>
      </c>
      <c r="AI37" s="218">
        <v>6.8520357497517379</v>
      </c>
      <c r="AJ37" s="217">
        <v>2696</v>
      </c>
      <c r="AK37" s="219">
        <v>7.4960127591706529</v>
      </c>
      <c r="AL37" s="217">
        <v>1328</v>
      </c>
      <c r="AM37" s="217">
        <v>1368</v>
      </c>
      <c r="AN37" s="195">
        <f t="shared" si="2"/>
        <v>8285.1874615857414</v>
      </c>
      <c r="AO37" s="203" t="s">
        <v>423</v>
      </c>
      <c r="AP37" s="203"/>
      <c r="AQ37" s="195"/>
      <c r="AR37" s="195"/>
      <c r="AS37" s="195"/>
      <c r="AT37" s="195"/>
      <c r="AU37" s="195"/>
      <c r="AV37" s="195"/>
      <c r="AW37" s="195"/>
      <c r="AX37" s="195"/>
    </row>
    <row r="38" spans="1:50" ht="15.9" customHeight="1" x14ac:dyDescent="0.2">
      <c r="A38" s="111" t="s">
        <v>396</v>
      </c>
      <c r="B38" s="93">
        <v>1</v>
      </c>
      <c r="C38" s="216">
        <v>143200</v>
      </c>
      <c r="D38" s="217">
        <v>1192</v>
      </c>
      <c r="E38" s="218">
        <v>-1.1608623548922055</v>
      </c>
      <c r="F38" s="217">
        <v>2025</v>
      </c>
      <c r="G38" s="218">
        <v>-2.1739130434782608</v>
      </c>
      <c r="H38" s="217">
        <v>886</v>
      </c>
      <c r="I38" s="217">
        <v>1139</v>
      </c>
      <c r="J38" s="195">
        <f t="shared" si="4"/>
        <v>14141.061452513966</v>
      </c>
      <c r="K38" s="214" t="s">
        <v>97</v>
      </c>
      <c r="L38" s="215"/>
      <c r="M38" s="216">
        <v>211900</v>
      </c>
      <c r="N38" s="217">
        <v>849</v>
      </c>
      <c r="O38" s="219">
        <v>-0.46893317702227427</v>
      </c>
      <c r="P38" s="217">
        <v>2114</v>
      </c>
      <c r="Q38" s="219">
        <v>-1.4452214452214454</v>
      </c>
      <c r="R38" s="217">
        <v>1009</v>
      </c>
      <c r="S38" s="217">
        <v>1105</v>
      </c>
      <c r="T38" s="195">
        <f t="shared" si="0"/>
        <v>9976.403964134026</v>
      </c>
      <c r="U38" s="214"/>
      <c r="V38" s="215">
        <v>3</v>
      </c>
      <c r="W38" s="216">
        <v>108600</v>
      </c>
      <c r="X38" s="217">
        <v>794</v>
      </c>
      <c r="Y38" s="218">
        <v>14.244604316546763</v>
      </c>
      <c r="Z38" s="217">
        <v>1316</v>
      </c>
      <c r="AA38" s="219">
        <v>10.867733782645324</v>
      </c>
      <c r="AB38" s="217">
        <v>550</v>
      </c>
      <c r="AC38" s="217">
        <v>766</v>
      </c>
      <c r="AD38" s="195">
        <f t="shared" si="1"/>
        <v>12117.863720073665</v>
      </c>
      <c r="AE38" s="214" t="s">
        <v>413</v>
      </c>
      <c r="AF38" s="215">
        <v>1</v>
      </c>
      <c r="AG38" s="216">
        <v>126600</v>
      </c>
      <c r="AH38" s="217">
        <v>1222</v>
      </c>
      <c r="AI38" s="218">
        <v>-0.48859934853420189</v>
      </c>
      <c r="AJ38" s="217">
        <v>2342</v>
      </c>
      <c r="AK38" s="219">
        <v>-0.80474375264718345</v>
      </c>
      <c r="AL38" s="217">
        <v>1126</v>
      </c>
      <c r="AM38" s="217">
        <v>1216</v>
      </c>
      <c r="AN38" s="195">
        <f t="shared" si="2"/>
        <v>18499.210110584518</v>
      </c>
      <c r="AO38" s="203" t="s">
        <v>424</v>
      </c>
      <c r="AP38" s="238"/>
      <c r="AQ38" s="236"/>
      <c r="AR38" s="236"/>
      <c r="AS38" s="236"/>
      <c r="AT38" s="236"/>
      <c r="AU38" s="236"/>
      <c r="AV38" s="236"/>
      <c r="AW38" s="195"/>
      <c r="AX38" s="195"/>
    </row>
    <row r="39" spans="1:50" ht="15.9" customHeight="1" x14ac:dyDescent="0.2">
      <c r="A39" s="111"/>
      <c r="B39" s="93">
        <v>2</v>
      </c>
      <c r="C39" s="216">
        <v>246600</v>
      </c>
      <c r="D39" s="217">
        <v>498</v>
      </c>
      <c r="E39" s="218">
        <v>21.463414634146343</v>
      </c>
      <c r="F39" s="217">
        <v>1364</v>
      </c>
      <c r="G39" s="218">
        <v>25.022914757103575</v>
      </c>
      <c r="H39" s="217">
        <v>693</v>
      </c>
      <c r="I39" s="217">
        <v>671</v>
      </c>
      <c r="J39" s="195">
        <f t="shared" si="4"/>
        <v>5531.2246553122468</v>
      </c>
      <c r="K39" s="214" t="s">
        <v>286</v>
      </c>
      <c r="L39" s="215"/>
      <c r="M39" s="216">
        <v>104400</v>
      </c>
      <c r="N39" s="217">
        <v>630</v>
      </c>
      <c r="O39" s="219">
        <v>1.1235955056179776</v>
      </c>
      <c r="P39" s="217">
        <v>1618</v>
      </c>
      <c r="Q39" s="219">
        <v>-0.24660912453760789</v>
      </c>
      <c r="R39" s="217">
        <v>797</v>
      </c>
      <c r="S39" s="217">
        <v>821</v>
      </c>
      <c r="T39" s="195">
        <f t="shared" si="0"/>
        <v>15498.084291187739</v>
      </c>
      <c r="U39" s="214"/>
      <c r="V39" s="215">
        <v>4</v>
      </c>
      <c r="W39" s="216">
        <v>124600</v>
      </c>
      <c r="X39" s="217">
        <v>1536</v>
      </c>
      <c r="Y39" s="218">
        <v>2.3317788141239171</v>
      </c>
      <c r="Z39" s="217">
        <v>3412</v>
      </c>
      <c r="AA39" s="219">
        <v>1.8507462686567162</v>
      </c>
      <c r="AB39" s="217">
        <v>1618</v>
      </c>
      <c r="AC39" s="217">
        <v>1794</v>
      </c>
      <c r="AD39" s="195">
        <f t="shared" si="1"/>
        <v>27383.627608346709</v>
      </c>
      <c r="AE39" s="214"/>
      <c r="AF39" s="215">
        <v>2</v>
      </c>
      <c r="AG39" s="216">
        <v>209100</v>
      </c>
      <c r="AH39" s="217">
        <v>2289</v>
      </c>
      <c r="AI39" s="218">
        <v>4.8076923076923084</v>
      </c>
      <c r="AJ39" s="217">
        <v>4300</v>
      </c>
      <c r="AK39" s="219">
        <v>3.0680728667305845</v>
      </c>
      <c r="AL39" s="217">
        <v>2133</v>
      </c>
      <c r="AM39" s="217">
        <v>2167</v>
      </c>
      <c r="AN39" s="195">
        <f t="shared" si="2"/>
        <v>20564.323290291726</v>
      </c>
      <c r="AO39" s="203" t="s">
        <v>488</v>
      </c>
      <c r="AP39" s="238"/>
      <c r="AQ39" s="236"/>
      <c r="AR39" s="236"/>
      <c r="AS39" s="236"/>
      <c r="AT39" s="236"/>
      <c r="AU39" s="236"/>
      <c r="AV39" s="195"/>
      <c r="AW39" s="195"/>
      <c r="AX39" s="195"/>
    </row>
    <row r="40" spans="1:50" ht="15.9" customHeight="1" x14ac:dyDescent="0.2">
      <c r="A40" s="111"/>
      <c r="B40" s="93">
        <v>3</v>
      </c>
      <c r="C40" s="216">
        <v>107300</v>
      </c>
      <c r="D40" s="217">
        <v>854</v>
      </c>
      <c r="E40" s="218">
        <v>0</v>
      </c>
      <c r="F40" s="217">
        <v>1631</v>
      </c>
      <c r="G40" s="218">
        <v>1.61993769470405</v>
      </c>
      <c r="H40" s="217">
        <v>785</v>
      </c>
      <c r="I40" s="217">
        <v>846</v>
      </c>
      <c r="J40" s="195">
        <f t="shared" si="4"/>
        <v>15200.372786579683</v>
      </c>
      <c r="K40" s="214" t="s">
        <v>99</v>
      </c>
      <c r="L40" s="215"/>
      <c r="M40" s="216">
        <v>119000</v>
      </c>
      <c r="N40" s="217">
        <v>1286</v>
      </c>
      <c r="O40" s="219">
        <v>2.0634920634920633</v>
      </c>
      <c r="P40" s="217">
        <v>2337</v>
      </c>
      <c r="Q40" s="219">
        <v>1.4763352149370386</v>
      </c>
      <c r="R40" s="217">
        <v>1100</v>
      </c>
      <c r="S40" s="217">
        <v>1237</v>
      </c>
      <c r="T40" s="195">
        <f t="shared" si="0"/>
        <v>19638.655462184874</v>
      </c>
      <c r="U40" s="214" t="s">
        <v>408</v>
      </c>
      <c r="V40" s="215">
        <v>1</v>
      </c>
      <c r="W40" s="216">
        <v>345100</v>
      </c>
      <c r="X40" s="217">
        <v>3256</v>
      </c>
      <c r="Y40" s="218">
        <v>4.1920000000000002</v>
      </c>
      <c r="Z40" s="217">
        <v>5943</v>
      </c>
      <c r="AA40" s="219">
        <v>2.3772609819121446</v>
      </c>
      <c r="AB40" s="217">
        <v>2938</v>
      </c>
      <c r="AC40" s="217">
        <v>3005</v>
      </c>
      <c r="AD40" s="195">
        <f t="shared" si="1"/>
        <v>17221.095334685597</v>
      </c>
      <c r="AE40" s="214" t="s">
        <v>414</v>
      </c>
      <c r="AF40" s="215">
        <v>1</v>
      </c>
      <c r="AG40" s="216">
        <v>98600</v>
      </c>
      <c r="AH40" s="217">
        <v>525</v>
      </c>
      <c r="AI40" s="218">
        <v>-2.7777777777777777</v>
      </c>
      <c r="AJ40" s="217">
        <v>953</v>
      </c>
      <c r="AK40" s="219">
        <v>-3.6400404448938319</v>
      </c>
      <c r="AL40" s="217">
        <v>450</v>
      </c>
      <c r="AM40" s="217">
        <v>503</v>
      </c>
      <c r="AN40" s="195">
        <f t="shared" si="2"/>
        <v>9665.3144016227179</v>
      </c>
      <c r="AO40" s="203" t="s">
        <v>441</v>
      </c>
      <c r="AP40" s="238"/>
      <c r="AQ40" s="236"/>
      <c r="AR40" s="236"/>
      <c r="AS40" s="236"/>
      <c r="AT40" s="236"/>
      <c r="AU40" s="236"/>
      <c r="AV40" s="236"/>
      <c r="AW40" s="239"/>
      <c r="AX40" s="239"/>
    </row>
    <row r="41" spans="1:50" ht="15.9" customHeight="1" x14ac:dyDescent="0.2">
      <c r="A41" s="111"/>
      <c r="B41" s="93">
        <v>4</v>
      </c>
      <c r="C41" s="216">
        <v>169200</v>
      </c>
      <c r="D41" s="217">
        <v>1306</v>
      </c>
      <c r="E41" s="218">
        <v>1.3975155279503106</v>
      </c>
      <c r="F41" s="217">
        <v>2785</v>
      </c>
      <c r="G41" s="218">
        <v>0.32420749279538907</v>
      </c>
      <c r="H41" s="217">
        <v>1328</v>
      </c>
      <c r="I41" s="217">
        <v>1457</v>
      </c>
      <c r="J41" s="195">
        <f t="shared" si="4"/>
        <v>16459.81087470449</v>
      </c>
      <c r="K41" s="214" t="s">
        <v>102</v>
      </c>
      <c r="L41" s="215"/>
      <c r="M41" s="216">
        <v>196400</v>
      </c>
      <c r="N41" s="217">
        <v>2160</v>
      </c>
      <c r="O41" s="218">
        <v>0.55865921787709494</v>
      </c>
      <c r="P41" s="217">
        <v>4865</v>
      </c>
      <c r="Q41" s="219">
        <v>-1.3784715183458343</v>
      </c>
      <c r="R41" s="217">
        <v>2242</v>
      </c>
      <c r="S41" s="217">
        <v>2623</v>
      </c>
      <c r="T41" s="195">
        <f t="shared" si="0"/>
        <v>24770.875763747455</v>
      </c>
      <c r="U41" s="214"/>
      <c r="V41" s="215">
        <v>2</v>
      </c>
      <c r="W41" s="216">
        <v>173700</v>
      </c>
      <c r="X41" s="217">
        <v>1790</v>
      </c>
      <c r="Y41" s="218">
        <v>0.39259674705552439</v>
      </c>
      <c r="Z41" s="217">
        <v>3526</v>
      </c>
      <c r="AA41" s="219">
        <v>-0.33917467495760317</v>
      </c>
      <c r="AB41" s="217">
        <v>1701</v>
      </c>
      <c r="AC41" s="217">
        <v>1825</v>
      </c>
      <c r="AD41" s="195">
        <f t="shared" si="1"/>
        <v>20299.366724237192</v>
      </c>
      <c r="AE41" s="214"/>
      <c r="AF41" s="215">
        <v>2</v>
      </c>
      <c r="AG41" s="216">
        <v>168000</v>
      </c>
      <c r="AH41" s="217">
        <v>886</v>
      </c>
      <c r="AI41" s="218">
        <v>1.1415525114155249</v>
      </c>
      <c r="AJ41" s="217">
        <v>1666</v>
      </c>
      <c r="AK41" s="219">
        <v>-0.71513706793802145</v>
      </c>
      <c r="AL41" s="217">
        <v>817</v>
      </c>
      <c r="AM41" s="217">
        <v>849</v>
      </c>
      <c r="AN41" s="195">
        <f t="shared" si="2"/>
        <v>9916.6666666666679</v>
      </c>
      <c r="AO41" s="203" t="s">
        <v>442</v>
      </c>
      <c r="AP41" s="203"/>
      <c r="AQ41" s="236"/>
      <c r="AR41" s="236"/>
      <c r="AS41" s="236"/>
      <c r="AT41" s="236"/>
      <c r="AU41" s="236"/>
      <c r="AV41" s="236"/>
      <c r="AW41" s="239"/>
      <c r="AX41" s="239"/>
    </row>
    <row r="42" spans="1:50" ht="15.9" customHeight="1" x14ac:dyDescent="0.2">
      <c r="A42" s="111" t="s">
        <v>73</v>
      </c>
      <c r="B42" s="93"/>
      <c r="C42" s="216">
        <v>87100</v>
      </c>
      <c r="D42" s="217">
        <v>719</v>
      </c>
      <c r="E42" s="218">
        <v>1.5536723163841808</v>
      </c>
      <c r="F42" s="217">
        <v>1384</v>
      </c>
      <c r="G42" s="218">
        <v>-0.28818443804034583</v>
      </c>
      <c r="H42" s="217">
        <v>688</v>
      </c>
      <c r="I42" s="217">
        <v>696</v>
      </c>
      <c r="J42" s="195">
        <f t="shared" si="4"/>
        <v>15889.781859931114</v>
      </c>
      <c r="K42" s="214" t="s">
        <v>105</v>
      </c>
      <c r="L42" s="215"/>
      <c r="M42" s="216">
        <v>126700</v>
      </c>
      <c r="N42" s="217">
        <v>1162</v>
      </c>
      <c r="O42" s="219">
        <v>0.78057241977450131</v>
      </c>
      <c r="P42" s="217">
        <v>2963</v>
      </c>
      <c r="Q42" s="219">
        <v>-0.26926960619320095</v>
      </c>
      <c r="R42" s="217">
        <v>1447</v>
      </c>
      <c r="S42" s="217">
        <v>1516</v>
      </c>
      <c r="T42" s="195">
        <f t="shared" si="0"/>
        <v>23385.951065509074</v>
      </c>
      <c r="U42" s="214"/>
      <c r="V42" s="215">
        <v>3</v>
      </c>
      <c r="W42" s="216">
        <v>285900</v>
      </c>
      <c r="X42" s="217">
        <v>5231</v>
      </c>
      <c r="Y42" s="218">
        <v>2.6894385551629365</v>
      </c>
      <c r="Z42" s="217">
        <v>8049</v>
      </c>
      <c r="AA42" s="219">
        <v>2.5350318471337578</v>
      </c>
      <c r="AB42" s="217">
        <v>4049</v>
      </c>
      <c r="AC42" s="217">
        <v>4000</v>
      </c>
      <c r="AD42" s="195">
        <f t="shared" si="1"/>
        <v>28153.200419727178</v>
      </c>
      <c r="AE42" s="214"/>
      <c r="AF42" s="215">
        <v>3</v>
      </c>
      <c r="AG42" s="216">
        <v>131600</v>
      </c>
      <c r="AH42" s="225" t="s">
        <v>502</v>
      </c>
      <c r="AI42" s="225" t="s">
        <v>502</v>
      </c>
      <c r="AJ42" s="225" t="s">
        <v>502</v>
      </c>
      <c r="AK42" s="225" t="s">
        <v>502</v>
      </c>
      <c r="AL42" s="225" t="s">
        <v>502</v>
      </c>
      <c r="AM42" s="225" t="s">
        <v>502</v>
      </c>
      <c r="AN42" s="225" t="s">
        <v>502</v>
      </c>
      <c r="AO42" s="203" t="s">
        <v>443</v>
      </c>
      <c r="AP42" s="203"/>
      <c r="AQ42" s="205"/>
      <c r="AR42" s="205"/>
      <c r="AS42" s="205"/>
      <c r="AT42" s="205"/>
      <c r="AU42" s="205"/>
      <c r="AV42" s="205"/>
      <c r="AW42" s="203"/>
      <c r="AX42" s="239"/>
    </row>
    <row r="43" spans="1:50" ht="15.9" customHeight="1" x14ac:dyDescent="0.2">
      <c r="A43" s="111" t="s">
        <v>77</v>
      </c>
      <c r="B43" s="93"/>
      <c r="C43" s="216">
        <v>78900</v>
      </c>
      <c r="D43" s="217">
        <v>1113</v>
      </c>
      <c r="E43" s="218">
        <v>0.36068530207394045</v>
      </c>
      <c r="F43" s="217">
        <v>2532</v>
      </c>
      <c r="G43" s="218">
        <v>-0.90019569471624272</v>
      </c>
      <c r="H43" s="217">
        <v>1188</v>
      </c>
      <c r="I43" s="217">
        <v>1344</v>
      </c>
      <c r="J43" s="195">
        <f t="shared" si="4"/>
        <v>32091.25475285171</v>
      </c>
      <c r="K43" s="214" t="s">
        <v>110</v>
      </c>
      <c r="L43" s="215"/>
      <c r="M43" s="216">
        <v>158400</v>
      </c>
      <c r="N43" s="217">
        <v>1041</v>
      </c>
      <c r="O43" s="219">
        <v>0</v>
      </c>
      <c r="P43" s="217">
        <v>2109</v>
      </c>
      <c r="Q43" s="219">
        <v>-0.47192071731949031</v>
      </c>
      <c r="R43" s="217">
        <v>1014</v>
      </c>
      <c r="S43" s="217">
        <v>1095</v>
      </c>
      <c r="T43" s="195">
        <f t="shared" si="0"/>
        <v>13314.39393939394</v>
      </c>
      <c r="U43" s="214" t="s">
        <v>409</v>
      </c>
      <c r="V43" s="215">
        <v>1</v>
      </c>
      <c r="W43" s="216">
        <v>199000</v>
      </c>
      <c r="X43" s="217">
        <v>426</v>
      </c>
      <c r="Y43" s="218">
        <v>-0.46728971962616817</v>
      </c>
      <c r="Z43" s="217">
        <v>985</v>
      </c>
      <c r="AA43" s="219">
        <v>-1.1044176706827309</v>
      </c>
      <c r="AB43" s="217">
        <v>442</v>
      </c>
      <c r="AC43" s="217">
        <v>543</v>
      </c>
      <c r="AD43" s="195">
        <f t="shared" si="1"/>
        <v>4949.7487437185928</v>
      </c>
      <c r="AE43" s="214"/>
      <c r="AF43" s="215">
        <v>4</v>
      </c>
      <c r="AG43" s="216">
        <v>135500</v>
      </c>
      <c r="AH43" s="217">
        <v>330</v>
      </c>
      <c r="AI43" s="218">
        <v>1.5384615384615385</v>
      </c>
      <c r="AJ43" s="217">
        <v>593</v>
      </c>
      <c r="AK43" s="218">
        <v>0</v>
      </c>
      <c r="AL43" s="217">
        <v>311</v>
      </c>
      <c r="AM43" s="217">
        <v>282</v>
      </c>
      <c r="AN43" s="195">
        <f t="shared" si="2"/>
        <v>4376.3837638376381</v>
      </c>
      <c r="AO43" s="236"/>
      <c r="AP43" s="203"/>
      <c r="AQ43" s="203"/>
      <c r="AR43" s="203"/>
      <c r="AS43" s="203"/>
      <c r="AT43" s="203"/>
      <c r="AU43" s="203"/>
      <c r="AV43" s="203"/>
      <c r="AW43" s="203"/>
      <c r="AX43" s="239"/>
    </row>
    <row r="44" spans="1:50" ht="15.9" customHeight="1" x14ac:dyDescent="0.2">
      <c r="A44" s="111" t="s">
        <v>80</v>
      </c>
      <c r="B44" s="93"/>
      <c r="C44" s="216">
        <v>212500</v>
      </c>
      <c r="D44" s="217">
        <v>1548</v>
      </c>
      <c r="E44" s="218">
        <v>1.37524557956778</v>
      </c>
      <c r="F44" s="217">
        <v>3597</v>
      </c>
      <c r="G44" s="218">
        <v>0.50293378038558256</v>
      </c>
      <c r="H44" s="217">
        <v>1806</v>
      </c>
      <c r="I44" s="217">
        <v>1791</v>
      </c>
      <c r="J44" s="195">
        <f t="shared" si="4"/>
        <v>16927.058823529413</v>
      </c>
      <c r="K44" s="214" t="s">
        <v>115</v>
      </c>
      <c r="L44" s="215"/>
      <c r="M44" s="216">
        <v>86900</v>
      </c>
      <c r="N44" s="217">
        <v>1029</v>
      </c>
      <c r="O44" s="219">
        <v>-0.57971014492753625</v>
      </c>
      <c r="P44" s="217">
        <v>1986</v>
      </c>
      <c r="Q44" s="219">
        <v>-0.55082623935903863</v>
      </c>
      <c r="R44" s="217">
        <v>983</v>
      </c>
      <c r="S44" s="217">
        <v>1003</v>
      </c>
      <c r="T44" s="195">
        <f t="shared" si="0"/>
        <v>22853.85500575374</v>
      </c>
      <c r="U44" s="214"/>
      <c r="V44" s="215">
        <v>2</v>
      </c>
      <c r="W44" s="216">
        <v>166600</v>
      </c>
      <c r="X44" s="217">
        <v>508</v>
      </c>
      <c r="Y44" s="218">
        <v>-19.108280254777071</v>
      </c>
      <c r="Z44" s="217">
        <v>972</v>
      </c>
      <c r="AA44" s="219">
        <v>-16.923076923076923</v>
      </c>
      <c r="AB44" s="217">
        <v>464</v>
      </c>
      <c r="AC44" s="217">
        <v>508</v>
      </c>
      <c r="AD44" s="195">
        <f t="shared" si="1"/>
        <v>5834.3337334933976</v>
      </c>
      <c r="AE44" s="214"/>
      <c r="AF44" s="215">
        <v>5</v>
      </c>
      <c r="AG44" s="216">
        <v>21100</v>
      </c>
      <c r="AH44" s="217">
        <v>72</v>
      </c>
      <c r="AI44" s="218">
        <v>2.8571428571428572</v>
      </c>
      <c r="AJ44" s="217">
        <v>145</v>
      </c>
      <c r="AK44" s="219">
        <v>0</v>
      </c>
      <c r="AL44" s="217">
        <v>71</v>
      </c>
      <c r="AM44" s="217">
        <v>74</v>
      </c>
      <c r="AN44" s="195">
        <f t="shared" si="2"/>
        <v>6872.0379146919431</v>
      </c>
      <c r="AO44" s="203" t="s">
        <v>444</v>
      </c>
      <c r="AP44" s="203"/>
      <c r="AQ44" s="203"/>
      <c r="AR44" s="203"/>
      <c r="AS44" s="203"/>
      <c r="AT44" s="203"/>
      <c r="AU44" s="203"/>
      <c r="AV44" s="203"/>
      <c r="AW44" s="203"/>
      <c r="AX44" s="239"/>
    </row>
    <row r="45" spans="1:50" ht="15.9" customHeight="1" x14ac:dyDescent="0.2">
      <c r="A45" s="111" t="s">
        <v>83</v>
      </c>
      <c r="B45" s="93"/>
      <c r="C45" s="216">
        <v>167600</v>
      </c>
      <c r="D45" s="217">
        <v>342</v>
      </c>
      <c r="E45" s="218">
        <v>-0.29154518950437319</v>
      </c>
      <c r="F45" s="217">
        <v>663</v>
      </c>
      <c r="G45" s="218">
        <v>-0.45045045045045046</v>
      </c>
      <c r="H45" s="217">
        <v>320</v>
      </c>
      <c r="I45" s="217">
        <v>343</v>
      </c>
      <c r="J45" s="195">
        <f t="shared" si="4"/>
        <v>3955.8472553699285</v>
      </c>
      <c r="K45" s="214" t="s">
        <v>118</v>
      </c>
      <c r="L45" s="215"/>
      <c r="M45" s="216">
        <v>58900</v>
      </c>
      <c r="N45" s="217">
        <v>590</v>
      </c>
      <c r="O45" s="219">
        <v>3.3274956217162872</v>
      </c>
      <c r="P45" s="217">
        <v>954</v>
      </c>
      <c r="Q45" s="219">
        <v>2.6910656620021527</v>
      </c>
      <c r="R45" s="217">
        <v>479</v>
      </c>
      <c r="S45" s="217">
        <v>475</v>
      </c>
      <c r="T45" s="195">
        <f t="shared" si="0"/>
        <v>16196.943972835314</v>
      </c>
      <c r="U45" s="214"/>
      <c r="V45" s="215">
        <v>3</v>
      </c>
      <c r="W45" s="216">
        <v>149900</v>
      </c>
      <c r="X45" s="217">
        <v>1247</v>
      </c>
      <c r="Y45" s="218">
        <v>-1.3449367088607596</v>
      </c>
      <c r="Z45" s="217">
        <v>2837</v>
      </c>
      <c r="AA45" s="219">
        <v>-1.5955601803676727</v>
      </c>
      <c r="AB45" s="217">
        <v>1284</v>
      </c>
      <c r="AC45" s="217">
        <v>1553</v>
      </c>
      <c r="AD45" s="195">
        <f t="shared" si="1"/>
        <v>18925.950633755838</v>
      </c>
      <c r="AE45" s="214" t="s">
        <v>415</v>
      </c>
      <c r="AF45" s="215">
        <v>1</v>
      </c>
      <c r="AG45" s="216">
        <v>120800</v>
      </c>
      <c r="AH45" s="217">
        <v>341</v>
      </c>
      <c r="AI45" s="218">
        <v>-0.58309037900874638</v>
      </c>
      <c r="AJ45" s="217">
        <v>561</v>
      </c>
      <c r="AK45" s="219">
        <v>-0.1779359430604982</v>
      </c>
      <c r="AL45" s="217">
        <v>311</v>
      </c>
      <c r="AM45" s="217">
        <v>250</v>
      </c>
      <c r="AN45" s="195">
        <f t="shared" si="2"/>
        <v>4644.039735099338</v>
      </c>
      <c r="AO45" s="203" t="s">
        <v>445</v>
      </c>
      <c r="AP45" s="203"/>
      <c r="AQ45" s="203"/>
      <c r="AR45" s="203"/>
      <c r="AS45" s="203"/>
      <c r="AT45" s="203"/>
      <c r="AU45" s="203"/>
      <c r="AV45" s="203"/>
      <c r="AW45" s="203"/>
      <c r="AX45" s="239"/>
    </row>
    <row r="46" spans="1:50" ht="15.9" customHeight="1" x14ac:dyDescent="0.2">
      <c r="A46" s="111" t="s">
        <v>87</v>
      </c>
      <c r="B46" s="93"/>
      <c r="C46" s="216">
        <v>304700</v>
      </c>
      <c r="D46" s="217">
        <v>969</v>
      </c>
      <c r="E46" s="218">
        <v>-2.318548387096774</v>
      </c>
      <c r="F46" s="217">
        <v>1624</v>
      </c>
      <c r="G46" s="218">
        <v>-3.7344398340248963</v>
      </c>
      <c r="H46" s="217">
        <v>641</v>
      </c>
      <c r="I46" s="217">
        <v>983</v>
      </c>
      <c r="J46" s="195">
        <f t="shared" si="4"/>
        <v>5329.8326222513952</v>
      </c>
      <c r="K46" s="214" t="s">
        <v>56</v>
      </c>
      <c r="L46" s="215"/>
      <c r="M46" s="216">
        <v>199200</v>
      </c>
      <c r="N46" s="217">
        <v>1445</v>
      </c>
      <c r="O46" s="219">
        <v>-6.9156293222683268E-2</v>
      </c>
      <c r="P46" s="217">
        <v>3232</v>
      </c>
      <c r="Q46" s="219">
        <v>-1.2828344532681735</v>
      </c>
      <c r="R46" s="217">
        <v>1512</v>
      </c>
      <c r="S46" s="217">
        <v>1720</v>
      </c>
      <c r="T46" s="195">
        <f t="shared" si="0"/>
        <v>16224.899598393575</v>
      </c>
      <c r="U46" s="214"/>
      <c r="V46" s="215">
        <v>4</v>
      </c>
      <c r="W46" s="216">
        <v>93800</v>
      </c>
      <c r="X46" s="217">
        <v>58</v>
      </c>
      <c r="Y46" s="218">
        <v>7.4074074074074066</v>
      </c>
      <c r="Z46" s="217">
        <v>136</v>
      </c>
      <c r="AA46" s="218">
        <v>4.6153846153846159</v>
      </c>
      <c r="AB46" s="217">
        <v>68</v>
      </c>
      <c r="AC46" s="217">
        <v>68</v>
      </c>
      <c r="AD46" s="195">
        <f t="shared" si="1"/>
        <v>1449.8933901918977</v>
      </c>
      <c r="AE46" s="214"/>
      <c r="AF46" s="215">
        <v>2</v>
      </c>
      <c r="AG46" s="216">
        <v>197200</v>
      </c>
      <c r="AH46" s="217">
        <v>314</v>
      </c>
      <c r="AI46" s="218">
        <v>-0.31746031746031744</v>
      </c>
      <c r="AJ46" s="217">
        <v>650</v>
      </c>
      <c r="AK46" s="219">
        <v>-0.6116207951070336</v>
      </c>
      <c r="AL46" s="217">
        <v>311</v>
      </c>
      <c r="AM46" s="217">
        <v>339</v>
      </c>
      <c r="AN46" s="195">
        <f t="shared" si="2"/>
        <v>3296.1460446247465</v>
      </c>
      <c r="AO46" s="203" t="s">
        <v>446</v>
      </c>
      <c r="AP46" s="203"/>
      <c r="AQ46" s="203"/>
      <c r="AR46" s="203"/>
      <c r="AS46" s="203"/>
      <c r="AT46" s="203"/>
      <c r="AU46" s="203"/>
      <c r="AV46" s="203"/>
      <c r="AW46" s="203"/>
      <c r="AX46" s="239"/>
    </row>
    <row r="47" spans="1:50" ht="15.9" customHeight="1" x14ac:dyDescent="0.2">
      <c r="A47" s="111" t="s">
        <v>397</v>
      </c>
      <c r="B47" s="93">
        <v>1</v>
      </c>
      <c r="C47" s="216">
        <v>78200</v>
      </c>
      <c r="D47" s="217">
        <v>287</v>
      </c>
      <c r="E47" s="218">
        <v>2.1352313167259789</v>
      </c>
      <c r="F47" s="217">
        <v>548</v>
      </c>
      <c r="G47" s="218">
        <v>-2.3172905525846703</v>
      </c>
      <c r="H47" s="217">
        <v>269</v>
      </c>
      <c r="I47" s="217">
        <v>279</v>
      </c>
      <c r="J47" s="195">
        <f t="shared" si="4"/>
        <v>7007.6726342710999</v>
      </c>
      <c r="K47" s="214" t="s">
        <v>58</v>
      </c>
      <c r="L47" s="215"/>
      <c r="M47" s="216">
        <v>207300</v>
      </c>
      <c r="N47" s="217">
        <v>1696</v>
      </c>
      <c r="O47" s="219">
        <v>0.11806375442739078</v>
      </c>
      <c r="P47" s="217">
        <v>5331</v>
      </c>
      <c r="Q47" s="219">
        <v>0.18793459875963164</v>
      </c>
      <c r="R47" s="217">
        <v>2639</v>
      </c>
      <c r="S47" s="217">
        <v>2692</v>
      </c>
      <c r="T47" s="195">
        <f t="shared" si="0"/>
        <v>25716.353111432709</v>
      </c>
      <c r="U47" s="214"/>
      <c r="V47" s="215">
        <v>5</v>
      </c>
      <c r="W47" s="216">
        <v>162700</v>
      </c>
      <c r="X47" s="217">
        <v>1414</v>
      </c>
      <c r="Y47" s="218">
        <v>2.6870007262164126</v>
      </c>
      <c r="Z47" s="217">
        <v>2711</v>
      </c>
      <c r="AA47" s="219">
        <v>0.51909529106414531</v>
      </c>
      <c r="AB47" s="217">
        <v>1263</v>
      </c>
      <c r="AC47" s="217">
        <v>1448</v>
      </c>
      <c r="AD47" s="195">
        <f t="shared" si="1"/>
        <v>16662.569145666872</v>
      </c>
      <c r="AE47" s="214"/>
      <c r="AF47" s="215">
        <v>3</v>
      </c>
      <c r="AG47" s="216">
        <v>177600</v>
      </c>
      <c r="AH47" s="217">
        <v>637</v>
      </c>
      <c r="AI47" s="218">
        <v>-0.93312597200622094</v>
      </c>
      <c r="AJ47" s="217">
        <v>1088</v>
      </c>
      <c r="AK47" s="219">
        <v>-0.72992700729927007</v>
      </c>
      <c r="AL47" s="217">
        <v>551</v>
      </c>
      <c r="AM47" s="217">
        <v>537</v>
      </c>
      <c r="AN47" s="195">
        <f t="shared" si="2"/>
        <v>6126.1261261261261</v>
      </c>
      <c r="AO47" s="203" t="s">
        <v>447</v>
      </c>
      <c r="AP47" s="203"/>
      <c r="AQ47" s="203"/>
      <c r="AR47" s="203"/>
      <c r="AS47" s="203"/>
      <c r="AT47" s="203"/>
      <c r="AU47" s="203"/>
      <c r="AV47" s="203"/>
      <c r="AW47" s="236"/>
      <c r="AX47" s="236"/>
    </row>
    <row r="48" spans="1:50" ht="15.9" customHeight="1" x14ac:dyDescent="0.2">
      <c r="A48" s="111"/>
      <c r="B48" s="93">
        <v>2</v>
      </c>
      <c r="C48" s="216">
        <v>117500</v>
      </c>
      <c r="D48" s="217">
        <v>1404</v>
      </c>
      <c r="E48" s="218">
        <v>1.371841155234657</v>
      </c>
      <c r="F48" s="217">
        <v>2650</v>
      </c>
      <c r="G48" s="218">
        <v>1.338432122370937</v>
      </c>
      <c r="H48" s="217">
        <v>1189</v>
      </c>
      <c r="I48" s="217">
        <v>1461</v>
      </c>
      <c r="J48" s="195">
        <f t="shared" si="4"/>
        <v>22553.191489361699</v>
      </c>
      <c r="K48" s="214" t="s">
        <v>61</v>
      </c>
      <c r="L48" s="215"/>
      <c r="M48" s="216">
        <v>142400</v>
      </c>
      <c r="N48" s="217">
        <v>1049</v>
      </c>
      <c r="O48" s="219">
        <v>1.5488867376573088</v>
      </c>
      <c r="P48" s="217">
        <v>2541</v>
      </c>
      <c r="Q48" s="219">
        <v>1.6400000000000001</v>
      </c>
      <c r="R48" s="217">
        <v>1226</v>
      </c>
      <c r="S48" s="217">
        <v>1315</v>
      </c>
      <c r="T48" s="195">
        <f t="shared" si="0"/>
        <v>17844.101123595505</v>
      </c>
      <c r="U48" s="214"/>
      <c r="V48" s="215">
        <v>6</v>
      </c>
      <c r="W48" s="216">
        <v>181300</v>
      </c>
      <c r="X48" s="217">
        <v>538</v>
      </c>
      <c r="Y48" s="218">
        <v>0.74906367041198507</v>
      </c>
      <c r="Z48" s="217">
        <v>1263</v>
      </c>
      <c r="AA48" s="219">
        <v>0.39745627980922094</v>
      </c>
      <c r="AB48" s="217">
        <v>583</v>
      </c>
      <c r="AC48" s="217">
        <v>680</v>
      </c>
      <c r="AD48" s="195">
        <f t="shared" si="1"/>
        <v>6966.3541092112519</v>
      </c>
      <c r="AE48" s="214"/>
      <c r="AF48" s="215">
        <v>4</v>
      </c>
      <c r="AG48" s="216">
        <v>315500</v>
      </c>
      <c r="AH48" s="217">
        <v>442</v>
      </c>
      <c r="AI48" s="218">
        <v>0.22675736961451248</v>
      </c>
      <c r="AJ48" s="217">
        <v>1160</v>
      </c>
      <c r="AK48" s="219">
        <v>0.78192875760208524</v>
      </c>
      <c r="AL48" s="217">
        <v>568</v>
      </c>
      <c r="AM48" s="217">
        <v>592</v>
      </c>
      <c r="AN48" s="195">
        <f t="shared" si="2"/>
        <v>3676.7036450079236</v>
      </c>
      <c r="AO48" s="236"/>
      <c r="AP48" s="236"/>
      <c r="AQ48" s="236"/>
      <c r="AR48" s="236"/>
      <c r="AS48" s="236"/>
      <c r="AT48" s="236"/>
      <c r="AU48" s="236"/>
      <c r="AV48" s="236"/>
      <c r="AW48" s="236"/>
      <c r="AX48" s="236"/>
    </row>
    <row r="49" spans="1:50" ht="15.9" customHeight="1" x14ac:dyDescent="0.2">
      <c r="A49" s="111"/>
      <c r="B49" s="93">
        <v>3</v>
      </c>
      <c r="C49" s="216">
        <v>127500</v>
      </c>
      <c r="D49" s="217">
        <v>800</v>
      </c>
      <c r="E49" s="218">
        <v>4.3024771838331155</v>
      </c>
      <c r="F49" s="217">
        <v>1718</v>
      </c>
      <c r="G49" s="218">
        <v>3.9951573849878934</v>
      </c>
      <c r="H49" s="217">
        <v>861</v>
      </c>
      <c r="I49" s="217">
        <v>857</v>
      </c>
      <c r="J49" s="195">
        <f t="shared" si="4"/>
        <v>13474.509803921568</v>
      </c>
      <c r="K49" s="214" t="s">
        <v>63</v>
      </c>
      <c r="L49" s="215"/>
      <c r="M49" s="216">
        <v>221700</v>
      </c>
      <c r="N49" s="217">
        <v>1459</v>
      </c>
      <c r="O49" s="219">
        <v>0.13726835964310227</v>
      </c>
      <c r="P49" s="217">
        <v>3391</v>
      </c>
      <c r="Q49" s="219">
        <v>-0.58633831720902962</v>
      </c>
      <c r="R49" s="217">
        <v>1608</v>
      </c>
      <c r="S49" s="217">
        <v>1783</v>
      </c>
      <c r="T49" s="195">
        <f t="shared" si="0"/>
        <v>15295.444294091114</v>
      </c>
      <c r="U49" s="214"/>
      <c r="V49" s="215">
        <v>7</v>
      </c>
      <c r="W49" s="216">
        <v>137300</v>
      </c>
      <c r="X49" s="217">
        <v>191</v>
      </c>
      <c r="Y49" s="218">
        <v>-3.535353535353535</v>
      </c>
      <c r="Z49" s="217">
        <v>452</v>
      </c>
      <c r="AA49" s="219">
        <v>-2.795698924731183</v>
      </c>
      <c r="AB49" s="217">
        <v>217</v>
      </c>
      <c r="AC49" s="217">
        <v>235</v>
      </c>
      <c r="AD49" s="195">
        <f t="shared" si="1"/>
        <v>3292.0611798980335</v>
      </c>
      <c r="AE49" s="214"/>
      <c r="AF49" s="215">
        <v>5</v>
      </c>
      <c r="AG49" s="216">
        <v>295800</v>
      </c>
      <c r="AH49" s="217">
        <v>1642</v>
      </c>
      <c r="AI49" s="218">
        <v>7.7427821522309719</v>
      </c>
      <c r="AJ49" s="217">
        <v>2904</v>
      </c>
      <c r="AK49" s="219">
        <v>4.160688665710186</v>
      </c>
      <c r="AL49" s="217">
        <v>1508</v>
      </c>
      <c r="AM49" s="217">
        <v>1396</v>
      </c>
      <c r="AN49" s="195">
        <f t="shared" si="2"/>
        <v>9817.4442190669361</v>
      </c>
      <c r="AO49" s="236"/>
      <c r="AP49" s="236"/>
      <c r="AQ49" s="236"/>
      <c r="AR49" s="236"/>
      <c r="AS49" s="236"/>
      <c r="AT49" s="236"/>
      <c r="AU49" s="236"/>
      <c r="AV49" s="236"/>
      <c r="AW49" s="236"/>
      <c r="AX49" s="236"/>
    </row>
    <row r="50" spans="1:50" ht="15.9" customHeight="1" thickBot="1" x14ac:dyDescent="0.25">
      <c r="A50" s="114"/>
      <c r="B50" s="115">
        <v>4</v>
      </c>
      <c r="C50" s="231">
        <v>232400</v>
      </c>
      <c r="D50" s="232">
        <v>419</v>
      </c>
      <c r="E50" s="233">
        <v>2.1951219512195119</v>
      </c>
      <c r="F50" s="232">
        <v>892</v>
      </c>
      <c r="G50" s="233">
        <v>0.90497737556561098</v>
      </c>
      <c r="H50" s="232">
        <v>401</v>
      </c>
      <c r="I50" s="232">
        <v>491</v>
      </c>
      <c r="J50" s="234">
        <f t="shared" si="4"/>
        <v>3838.2099827882962</v>
      </c>
      <c r="K50" s="229" t="s">
        <v>64</v>
      </c>
      <c r="L50" s="230"/>
      <c r="M50" s="231">
        <v>157400</v>
      </c>
      <c r="N50" s="232">
        <v>881</v>
      </c>
      <c r="O50" s="233">
        <v>0.34168564920273348</v>
      </c>
      <c r="P50" s="232">
        <v>2130</v>
      </c>
      <c r="Q50" s="233">
        <v>-4.6926325668700142E-2</v>
      </c>
      <c r="R50" s="232">
        <v>992</v>
      </c>
      <c r="S50" s="232">
        <v>1138</v>
      </c>
      <c r="T50" s="234">
        <f t="shared" si="0"/>
        <v>13532.401524777635</v>
      </c>
      <c r="U50" s="229" t="s">
        <v>103</v>
      </c>
      <c r="V50" s="230"/>
      <c r="W50" s="231">
        <v>232700</v>
      </c>
      <c r="X50" s="232">
        <v>1825</v>
      </c>
      <c r="Y50" s="233">
        <v>0.16465422612513719</v>
      </c>
      <c r="Z50" s="232">
        <v>3637</v>
      </c>
      <c r="AA50" s="240">
        <v>-0.5468963631391851</v>
      </c>
      <c r="AB50" s="232">
        <v>1702</v>
      </c>
      <c r="AC50" s="232">
        <v>1935</v>
      </c>
      <c r="AD50" s="234">
        <f t="shared" si="1"/>
        <v>15629.565964761494</v>
      </c>
      <c r="AE50" s="229" t="s">
        <v>86</v>
      </c>
      <c r="AF50" s="230"/>
      <c r="AG50" s="231">
        <v>103500</v>
      </c>
      <c r="AH50" s="232">
        <v>804</v>
      </c>
      <c r="AI50" s="233">
        <v>1.3871374527112232</v>
      </c>
      <c r="AJ50" s="232">
        <v>1577</v>
      </c>
      <c r="AK50" s="240">
        <v>0.76677316293929709</v>
      </c>
      <c r="AL50" s="232">
        <v>779</v>
      </c>
      <c r="AM50" s="232">
        <v>798</v>
      </c>
      <c r="AN50" s="234">
        <f t="shared" si="2"/>
        <v>15236.714975845411</v>
      </c>
      <c r="AO50" s="236"/>
      <c r="AP50" s="236"/>
      <c r="AQ50" s="236"/>
      <c r="AR50" s="236"/>
      <c r="AS50" s="236"/>
      <c r="AT50" s="236"/>
      <c r="AU50" s="236"/>
      <c r="AV50" s="236"/>
      <c r="AW50" s="236"/>
      <c r="AX50" s="236"/>
    </row>
    <row r="51" spans="1:50" ht="15" customHeight="1" x14ac:dyDescent="0.2">
      <c r="T51" s="116"/>
      <c r="AN51" s="116"/>
    </row>
    <row r="52" spans="1:50" ht="15" customHeight="1" x14ac:dyDescent="0.2">
      <c r="D52" s="187"/>
      <c r="F52" s="187"/>
      <c r="H52" s="187"/>
      <c r="I52" s="187"/>
      <c r="N52" s="187"/>
      <c r="P52" s="187"/>
      <c r="R52" s="187"/>
      <c r="S52" s="187"/>
      <c r="X52" s="187"/>
      <c r="Z52" s="187"/>
      <c r="AB52" s="187"/>
      <c r="AC52" s="187"/>
      <c r="AH52" s="187"/>
      <c r="AJ52" s="187"/>
      <c r="AL52" s="187"/>
      <c r="AM52" s="187"/>
      <c r="AR52" s="187"/>
      <c r="AT52" s="187"/>
      <c r="AV52" s="187"/>
      <c r="AW52" s="187"/>
    </row>
  </sheetData>
  <mergeCells count="11">
    <mergeCell ref="Z6:AA6"/>
    <mergeCell ref="AJ6:AK6"/>
    <mergeCell ref="AR6:AS6"/>
    <mergeCell ref="AT6:AU6"/>
    <mergeCell ref="AE3:AH3"/>
    <mergeCell ref="AH6:AI6"/>
    <mergeCell ref="D6:E6"/>
    <mergeCell ref="F6:G6"/>
    <mergeCell ref="N6:O6"/>
    <mergeCell ref="P6:Q6"/>
    <mergeCell ref="X6:Y6"/>
  </mergeCells>
  <phoneticPr fontId="2"/>
  <pageMargins left="0.98425196850393704" right="0.98425196850393704" top="0.78740157480314965" bottom="0.78740157480314965" header="0.51181102362204722" footer="0.51181102362204722"/>
  <pageSetup paperSize="9" scale="96" firstPageNumber="7" orientation="portrait" useFirstPageNumber="1" r:id="rId1"/>
  <headerFooter alignWithMargins="0">
    <oddFooter xml:space="preserve">&amp;C&amp;"游明朝 Demibold,標準"&amp;P+4 </oddFooter>
  </headerFooter>
  <colBreaks count="1" manualBreakCount="1">
    <brk id="10" max="4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3"/>
  <sheetViews>
    <sheetView view="pageBreakPreview" zoomScaleNormal="85" zoomScaleSheetLayoutView="100" workbookViewId="0">
      <selection sqref="A1:B1"/>
    </sheetView>
  </sheetViews>
  <sheetFormatPr defaultColWidth="13.33203125" defaultRowHeight="15" customHeight="1" x14ac:dyDescent="0.2"/>
  <cols>
    <col min="1" max="1" width="11.21875" style="3" customWidth="1"/>
    <col min="2" max="5" width="10" style="3" customWidth="1"/>
    <col min="6" max="6" width="11.21875" style="3" customWidth="1"/>
    <col min="7" max="7" width="10" style="3" customWidth="1"/>
    <col min="8" max="8" width="8.77734375" style="119" customWidth="1"/>
    <col min="9" max="11" width="10" style="3" customWidth="1"/>
    <col min="12" max="12" width="11.21875" style="3" customWidth="1"/>
    <col min="13" max="17" width="10" style="3" customWidth="1"/>
    <col min="18" max="20" width="12.77734375" style="3" customWidth="1"/>
    <col min="21" max="16384" width="13.33203125" style="3"/>
  </cols>
  <sheetData>
    <row r="1" spans="1:16" s="90" customFormat="1" ht="15" customHeight="1" x14ac:dyDescent="0.2">
      <c r="A1" s="330" t="s">
        <v>42</v>
      </c>
      <c r="B1" s="331"/>
      <c r="C1" s="117"/>
      <c r="G1" s="4"/>
      <c r="H1" s="118"/>
      <c r="L1" s="4"/>
      <c r="P1" s="4" t="s">
        <v>42</v>
      </c>
    </row>
    <row r="2" spans="1:16" ht="15" customHeight="1" x14ac:dyDescent="0.2">
      <c r="A2" s="182"/>
      <c r="C2" s="182"/>
    </row>
    <row r="3" spans="1:16" ht="15" customHeight="1" x14ac:dyDescent="0.2">
      <c r="A3" s="5" t="s">
        <v>465</v>
      </c>
      <c r="C3" s="120"/>
      <c r="D3" s="121"/>
      <c r="E3" s="122"/>
      <c r="F3" s="121"/>
      <c r="G3" s="121"/>
      <c r="H3" s="123"/>
      <c r="I3" s="6"/>
      <c r="J3" s="7"/>
      <c r="K3" s="7"/>
      <c r="L3" s="7"/>
      <c r="M3" s="7"/>
      <c r="N3" s="6"/>
      <c r="O3" s="7"/>
      <c r="P3" s="124"/>
    </row>
    <row r="4" spans="1:16" ht="15" customHeight="1" thickBot="1" x14ac:dyDescent="0.25">
      <c r="A4" s="125"/>
      <c r="B4" s="126"/>
      <c r="C4" s="126"/>
      <c r="D4" s="126"/>
      <c r="E4" s="127"/>
      <c r="F4" s="126"/>
      <c r="G4" s="126"/>
      <c r="H4" s="123"/>
      <c r="I4" s="125"/>
      <c r="J4" s="125"/>
      <c r="K4" s="125"/>
      <c r="L4" s="125"/>
      <c r="M4" s="128"/>
      <c r="N4" s="120"/>
      <c r="O4" s="128"/>
      <c r="P4" s="129" t="s">
        <v>498</v>
      </c>
    </row>
    <row r="5" spans="1:16" ht="15" customHeight="1" x14ac:dyDescent="0.2">
      <c r="A5" s="130" t="s">
        <v>448</v>
      </c>
      <c r="B5" s="12" t="s">
        <v>5</v>
      </c>
      <c r="C5" s="12" t="s">
        <v>45</v>
      </c>
      <c r="D5" s="12" t="s">
        <v>46</v>
      </c>
      <c r="E5" s="131" t="s">
        <v>47</v>
      </c>
      <c r="F5" s="12" t="s">
        <v>448</v>
      </c>
      <c r="G5" s="12" t="s">
        <v>5</v>
      </c>
      <c r="H5" s="175"/>
      <c r="I5" s="130" t="s">
        <v>45</v>
      </c>
      <c r="J5" s="12" t="s">
        <v>46</v>
      </c>
      <c r="K5" s="12" t="s">
        <v>47</v>
      </c>
      <c r="L5" s="12" t="s">
        <v>448</v>
      </c>
      <c r="M5" s="132" t="s">
        <v>5</v>
      </c>
      <c r="N5" s="133" t="s">
        <v>45</v>
      </c>
      <c r="O5" s="12" t="s">
        <v>46</v>
      </c>
      <c r="P5" s="131" t="s">
        <v>47</v>
      </c>
    </row>
    <row r="6" spans="1:16" ht="15" customHeight="1" x14ac:dyDescent="0.15">
      <c r="A6" s="134"/>
      <c r="B6" s="241" t="s">
        <v>262</v>
      </c>
      <c r="C6" s="242"/>
      <c r="D6" s="242"/>
      <c r="E6" s="243" t="s">
        <v>276</v>
      </c>
      <c r="F6" s="244"/>
      <c r="G6" s="241" t="s">
        <v>262</v>
      </c>
      <c r="H6" s="245"/>
      <c r="I6" s="242"/>
      <c r="J6" s="242"/>
      <c r="K6" s="243" t="s">
        <v>276</v>
      </c>
      <c r="L6" s="244"/>
      <c r="M6" s="241" t="s">
        <v>262</v>
      </c>
      <c r="N6" s="242"/>
      <c r="O6" s="242"/>
      <c r="P6" s="135" t="s">
        <v>276</v>
      </c>
    </row>
    <row r="7" spans="1:16" ht="15" customHeight="1" x14ac:dyDescent="0.2">
      <c r="A7" s="136"/>
      <c r="B7" s="246"/>
      <c r="C7" s="247"/>
      <c r="D7" s="247"/>
      <c r="E7" s="248"/>
      <c r="F7" s="249"/>
      <c r="G7" s="250"/>
      <c r="H7" s="251"/>
      <c r="I7" s="247"/>
      <c r="J7" s="247"/>
      <c r="K7" s="252"/>
      <c r="L7" s="253" t="s">
        <v>48</v>
      </c>
      <c r="M7" s="254"/>
      <c r="N7" s="255"/>
      <c r="O7" s="255"/>
      <c r="P7" s="137"/>
    </row>
    <row r="8" spans="1:16" ht="14.4" customHeight="1" x14ac:dyDescent="0.2">
      <c r="A8" s="138" t="s">
        <v>5</v>
      </c>
      <c r="B8" s="256">
        <f>+B12+B32+M8</f>
        <v>386330</v>
      </c>
      <c r="C8" s="257">
        <f t="shared" ref="C8:E8" si="0">+C12+C32+N8</f>
        <v>183937</v>
      </c>
      <c r="D8" s="257">
        <f t="shared" si="0"/>
        <v>202393</v>
      </c>
      <c r="E8" s="258">
        <f t="shared" si="0"/>
        <v>100</v>
      </c>
      <c r="F8" s="259"/>
      <c r="G8" s="247"/>
      <c r="H8" s="260"/>
      <c r="I8" s="247"/>
      <c r="J8" s="247"/>
      <c r="K8" s="252"/>
      <c r="L8" s="261" t="s">
        <v>449</v>
      </c>
      <c r="M8" s="255">
        <f>+M9+M15+M21+M27+M33+M39+M45+M51</f>
        <v>91304</v>
      </c>
      <c r="N8" s="255">
        <f t="shared" ref="N8:P8" si="1">+N9+N15+N21+N27+N33+N39+N45+N51</f>
        <v>38063</v>
      </c>
      <c r="O8" s="255">
        <f t="shared" si="1"/>
        <v>53241</v>
      </c>
      <c r="P8" s="163">
        <f t="shared" si="1"/>
        <v>23.633681049879634</v>
      </c>
    </row>
    <row r="9" spans="1:16" ht="14.4" customHeight="1" x14ac:dyDescent="0.2">
      <c r="A9" s="136"/>
      <c r="B9" s="262"/>
      <c r="C9" s="263"/>
      <c r="D9" s="263"/>
      <c r="E9" s="264"/>
      <c r="F9" s="265" t="s">
        <v>289</v>
      </c>
      <c r="G9" s="266">
        <f>SUM(G10:G14)</f>
        <v>22744</v>
      </c>
      <c r="H9" s="267"/>
      <c r="I9" s="208">
        <f>SUM(I10:I14)</f>
        <v>11067</v>
      </c>
      <c r="J9" s="208">
        <f t="shared" ref="J9:K9" si="2">SUM(J10:J14)</f>
        <v>11677</v>
      </c>
      <c r="K9" s="268">
        <f t="shared" si="2"/>
        <v>5.8871948852017706</v>
      </c>
      <c r="L9" s="265" t="s">
        <v>290</v>
      </c>
      <c r="M9" s="266">
        <f>SUM(M10:M14)</f>
        <v>17545</v>
      </c>
      <c r="N9" s="208">
        <f t="shared" ref="N9:P9" si="3">SUM(N10:N14)</f>
        <v>8315</v>
      </c>
      <c r="O9" s="208">
        <f t="shared" si="3"/>
        <v>9230</v>
      </c>
      <c r="P9" s="140">
        <f t="shared" si="3"/>
        <v>4.5414541971889317</v>
      </c>
    </row>
    <row r="10" spans="1:16" ht="14.4" customHeight="1" x14ac:dyDescent="0.2">
      <c r="A10" s="136"/>
      <c r="B10" s="262"/>
      <c r="C10" s="263"/>
      <c r="D10" s="263"/>
      <c r="E10" s="264"/>
      <c r="F10" s="265" t="s">
        <v>291</v>
      </c>
      <c r="G10" s="266">
        <v>4591</v>
      </c>
      <c r="H10" s="267"/>
      <c r="I10" s="208">
        <v>2252</v>
      </c>
      <c r="J10" s="269">
        <v>2339</v>
      </c>
      <c r="K10" s="268">
        <f>+G10/$B$8*100</f>
        <v>1.188362280951518</v>
      </c>
      <c r="L10" s="265" t="s">
        <v>292</v>
      </c>
      <c r="M10" s="266">
        <v>3697</v>
      </c>
      <c r="N10" s="269">
        <v>1798</v>
      </c>
      <c r="O10" s="269">
        <v>1899</v>
      </c>
      <c r="P10" s="140">
        <f>+M10/$B$8*100</f>
        <v>0.95695389951595788</v>
      </c>
    </row>
    <row r="11" spans="1:16" ht="14.4" customHeight="1" x14ac:dyDescent="0.2">
      <c r="A11" s="50" t="s">
        <v>49</v>
      </c>
      <c r="B11" s="270"/>
      <c r="C11" s="271"/>
      <c r="D11" s="271"/>
      <c r="E11" s="264"/>
      <c r="F11" s="265" t="s">
        <v>293</v>
      </c>
      <c r="G11" s="266">
        <v>4536</v>
      </c>
      <c r="H11" s="267"/>
      <c r="I11" s="208">
        <v>2150</v>
      </c>
      <c r="J11" s="269">
        <v>2386</v>
      </c>
      <c r="K11" s="268">
        <f t="shared" ref="K11:K50" si="4">+G11/$B$8*100</f>
        <v>1.1741257474180105</v>
      </c>
      <c r="L11" s="265" t="s">
        <v>294</v>
      </c>
      <c r="M11" s="266">
        <v>3693</v>
      </c>
      <c r="N11" s="269">
        <v>1794</v>
      </c>
      <c r="O11" s="269">
        <v>1899</v>
      </c>
      <c r="P11" s="140">
        <f t="shared" ref="P11:P51" si="5">+M11/$B$8*100</f>
        <v>0.95591851525897542</v>
      </c>
    </row>
    <row r="12" spans="1:16" ht="14.4" customHeight="1" x14ac:dyDescent="0.2">
      <c r="A12" s="141" t="s">
        <v>295</v>
      </c>
      <c r="B12" s="256">
        <f>+B13+B19+B25</f>
        <v>50993</v>
      </c>
      <c r="C12" s="257">
        <f t="shared" ref="C12:E12" si="6">+C13+C19+C25</f>
        <v>26210</v>
      </c>
      <c r="D12" s="257">
        <f t="shared" si="6"/>
        <v>24783</v>
      </c>
      <c r="E12" s="272">
        <f t="shared" si="6"/>
        <v>13.199337354075531</v>
      </c>
      <c r="F12" s="265" t="s">
        <v>296</v>
      </c>
      <c r="G12" s="266">
        <v>4549</v>
      </c>
      <c r="H12" s="267"/>
      <c r="I12" s="208">
        <v>2216</v>
      </c>
      <c r="J12" s="269">
        <v>2333</v>
      </c>
      <c r="K12" s="268">
        <f t="shared" si="4"/>
        <v>1.1774907462532034</v>
      </c>
      <c r="L12" s="265" t="s">
        <v>297</v>
      </c>
      <c r="M12" s="266">
        <v>3549</v>
      </c>
      <c r="N12" s="269">
        <v>1639</v>
      </c>
      <c r="O12" s="269">
        <v>1910</v>
      </c>
      <c r="P12" s="140">
        <f t="shared" si="5"/>
        <v>0.91864468200760996</v>
      </c>
    </row>
    <row r="13" spans="1:16" ht="14.4" customHeight="1" x14ac:dyDescent="0.2">
      <c r="A13" s="142" t="s">
        <v>450</v>
      </c>
      <c r="B13" s="266">
        <f>SUM(B14:B18)</f>
        <v>15122</v>
      </c>
      <c r="C13" s="208">
        <f t="shared" ref="C13:E13" si="7">SUM(C14:C18)</f>
        <v>7867</v>
      </c>
      <c r="D13" s="208">
        <f t="shared" si="7"/>
        <v>7255</v>
      </c>
      <c r="E13" s="268">
        <f t="shared" si="7"/>
        <v>3.9142701835218596</v>
      </c>
      <c r="F13" s="265" t="s">
        <v>298</v>
      </c>
      <c r="G13" s="266">
        <v>4600</v>
      </c>
      <c r="H13" s="267"/>
      <c r="I13" s="208">
        <v>2271</v>
      </c>
      <c r="J13" s="269">
        <v>2329</v>
      </c>
      <c r="K13" s="268">
        <f t="shared" si="4"/>
        <v>1.1906918955297285</v>
      </c>
      <c r="L13" s="265" t="s">
        <v>299</v>
      </c>
      <c r="M13" s="266">
        <v>3193</v>
      </c>
      <c r="N13" s="269">
        <v>1518</v>
      </c>
      <c r="O13" s="269">
        <v>1675</v>
      </c>
      <c r="P13" s="140">
        <f t="shared" si="5"/>
        <v>0.82649548313617904</v>
      </c>
    </row>
    <row r="14" spans="1:16" ht="14.4" customHeight="1" x14ac:dyDescent="0.2">
      <c r="A14" s="142">
        <v>0</v>
      </c>
      <c r="B14" s="266">
        <v>2787</v>
      </c>
      <c r="C14" s="260">
        <v>1475</v>
      </c>
      <c r="D14" s="260">
        <v>1312</v>
      </c>
      <c r="E14" s="268">
        <f>+B14/$B$8*100</f>
        <v>0.72140398105246806</v>
      </c>
      <c r="F14" s="265" t="s">
        <v>300</v>
      </c>
      <c r="G14" s="266">
        <v>4468</v>
      </c>
      <c r="H14" s="267"/>
      <c r="I14" s="208">
        <v>2178</v>
      </c>
      <c r="J14" s="269">
        <v>2290</v>
      </c>
      <c r="K14" s="268">
        <f t="shared" si="4"/>
        <v>1.1565242150493102</v>
      </c>
      <c r="L14" s="265" t="s">
        <v>301</v>
      </c>
      <c r="M14" s="266">
        <v>3413</v>
      </c>
      <c r="N14" s="269">
        <v>1566</v>
      </c>
      <c r="O14" s="269">
        <v>1847</v>
      </c>
      <c r="P14" s="140">
        <f t="shared" si="5"/>
        <v>0.88344161727020931</v>
      </c>
    </row>
    <row r="15" spans="1:16" ht="14.4" customHeight="1" x14ac:dyDescent="0.2">
      <c r="A15" s="142">
        <v>1</v>
      </c>
      <c r="B15" s="266">
        <v>2956</v>
      </c>
      <c r="C15" s="260">
        <v>1575</v>
      </c>
      <c r="D15" s="260">
        <v>1381</v>
      </c>
      <c r="E15" s="268">
        <f t="shared" ref="E15:E30" si="8">+B15/$B$8*100</f>
        <v>0.76514896590997328</v>
      </c>
      <c r="F15" s="265" t="s">
        <v>302</v>
      </c>
      <c r="G15" s="266">
        <f>SUM(G16:G20)</f>
        <v>23008</v>
      </c>
      <c r="H15" s="208"/>
      <c r="I15" s="208">
        <f>SUM(I16:I20)</f>
        <v>11248</v>
      </c>
      <c r="J15" s="208">
        <f t="shared" ref="J15:K15" si="9">SUM(J16:J20)</f>
        <v>11760</v>
      </c>
      <c r="K15" s="268">
        <f t="shared" si="9"/>
        <v>5.9555302461626063</v>
      </c>
      <c r="L15" s="265" t="s">
        <v>303</v>
      </c>
      <c r="M15" s="266">
        <f>SUM(M16:M20)</f>
        <v>18524</v>
      </c>
      <c r="N15" s="208">
        <f t="shared" ref="N15:P15" si="10">SUM(N16:N20)</f>
        <v>8153</v>
      </c>
      <c r="O15" s="208">
        <f t="shared" si="10"/>
        <v>10371</v>
      </c>
      <c r="P15" s="140">
        <f t="shared" si="10"/>
        <v>4.7948644940853669</v>
      </c>
    </row>
    <row r="16" spans="1:16" ht="14.4" customHeight="1" x14ac:dyDescent="0.2">
      <c r="A16" s="142">
        <v>2</v>
      </c>
      <c r="B16" s="266">
        <v>3073</v>
      </c>
      <c r="C16" s="260">
        <v>1586</v>
      </c>
      <c r="D16" s="260">
        <v>1487</v>
      </c>
      <c r="E16" s="268">
        <f t="shared" si="8"/>
        <v>0.79543395542670781</v>
      </c>
      <c r="F16" s="265" t="s">
        <v>304</v>
      </c>
      <c r="G16" s="266">
        <v>4388</v>
      </c>
      <c r="H16" s="208"/>
      <c r="I16" s="269">
        <v>2170</v>
      </c>
      <c r="J16" s="269">
        <v>2218</v>
      </c>
      <c r="K16" s="268">
        <f t="shared" si="4"/>
        <v>1.1358165299096628</v>
      </c>
      <c r="L16" s="265" t="s">
        <v>305</v>
      </c>
      <c r="M16" s="266">
        <v>3492</v>
      </c>
      <c r="N16" s="269">
        <v>1577</v>
      </c>
      <c r="O16" s="269">
        <v>1915</v>
      </c>
      <c r="P16" s="140">
        <f t="shared" si="5"/>
        <v>0.90389045634561116</v>
      </c>
    </row>
    <row r="17" spans="1:16" ht="14.4" customHeight="1" x14ac:dyDescent="0.2">
      <c r="A17" s="142">
        <v>3</v>
      </c>
      <c r="B17" s="266">
        <v>3133</v>
      </c>
      <c r="C17" s="260">
        <v>1635</v>
      </c>
      <c r="D17" s="260">
        <v>1498</v>
      </c>
      <c r="E17" s="268">
        <f t="shared" si="8"/>
        <v>0.81096471928144342</v>
      </c>
      <c r="F17" s="265" t="s">
        <v>306</v>
      </c>
      <c r="G17" s="266">
        <v>4370</v>
      </c>
      <c r="H17" s="208"/>
      <c r="I17" s="269">
        <v>2140</v>
      </c>
      <c r="J17" s="269">
        <v>2230</v>
      </c>
      <c r="K17" s="268">
        <f t="shared" si="4"/>
        <v>1.1311573007532421</v>
      </c>
      <c r="L17" s="265" t="s">
        <v>307</v>
      </c>
      <c r="M17" s="266">
        <v>3458</v>
      </c>
      <c r="N17" s="269">
        <v>1486</v>
      </c>
      <c r="O17" s="269">
        <v>1972</v>
      </c>
      <c r="P17" s="140">
        <f t="shared" si="5"/>
        <v>0.89508969016126105</v>
      </c>
    </row>
    <row r="18" spans="1:16" ht="14.4" customHeight="1" x14ac:dyDescent="0.2">
      <c r="A18" s="142">
        <v>4</v>
      </c>
      <c r="B18" s="266">
        <v>3173</v>
      </c>
      <c r="C18" s="260">
        <v>1596</v>
      </c>
      <c r="D18" s="260">
        <v>1577</v>
      </c>
      <c r="E18" s="268">
        <f t="shared" si="8"/>
        <v>0.82131856185126717</v>
      </c>
      <c r="F18" s="273" t="s">
        <v>308</v>
      </c>
      <c r="G18" s="266">
        <v>4595</v>
      </c>
      <c r="H18" s="208"/>
      <c r="I18" s="269">
        <v>2222</v>
      </c>
      <c r="J18" s="269">
        <v>2373</v>
      </c>
      <c r="K18" s="268">
        <f t="shared" si="4"/>
        <v>1.1893976652085005</v>
      </c>
      <c r="L18" s="265" t="s">
        <v>309</v>
      </c>
      <c r="M18" s="266">
        <v>3596</v>
      </c>
      <c r="N18" s="269">
        <v>1568</v>
      </c>
      <c r="O18" s="269">
        <v>2028</v>
      </c>
      <c r="P18" s="140">
        <f t="shared" si="5"/>
        <v>0.93081044702715299</v>
      </c>
    </row>
    <row r="19" spans="1:16" ht="14.4" customHeight="1" x14ac:dyDescent="0.2">
      <c r="A19" s="142" t="s">
        <v>451</v>
      </c>
      <c r="B19" s="266">
        <f>SUM(B20:B24)</f>
        <v>17412</v>
      </c>
      <c r="C19" s="208">
        <f t="shared" ref="C19:E19" si="11">SUM(C20:C24)</f>
        <v>8872</v>
      </c>
      <c r="D19" s="208">
        <f t="shared" si="11"/>
        <v>8540</v>
      </c>
      <c r="E19" s="268">
        <f t="shared" si="11"/>
        <v>4.507027670644268</v>
      </c>
      <c r="F19" s="273" t="s">
        <v>310</v>
      </c>
      <c r="G19" s="266">
        <v>4773</v>
      </c>
      <c r="H19" s="208"/>
      <c r="I19" s="269">
        <v>2352</v>
      </c>
      <c r="J19" s="269">
        <v>2421</v>
      </c>
      <c r="K19" s="268">
        <f t="shared" si="4"/>
        <v>1.235472264644216</v>
      </c>
      <c r="L19" s="265" t="s">
        <v>311</v>
      </c>
      <c r="M19" s="266">
        <v>3858</v>
      </c>
      <c r="N19" s="269">
        <v>1721</v>
      </c>
      <c r="O19" s="269">
        <v>2137</v>
      </c>
      <c r="P19" s="140">
        <f t="shared" si="5"/>
        <v>0.9986281158594984</v>
      </c>
    </row>
    <row r="20" spans="1:16" ht="14.4" customHeight="1" x14ac:dyDescent="0.2">
      <c r="A20" s="142">
        <v>5</v>
      </c>
      <c r="B20" s="266">
        <v>3357</v>
      </c>
      <c r="C20" s="269">
        <v>1746</v>
      </c>
      <c r="D20" s="269">
        <v>1611</v>
      </c>
      <c r="E20" s="268">
        <f t="shared" si="8"/>
        <v>0.86894623767245616</v>
      </c>
      <c r="F20" s="273" t="s">
        <v>312</v>
      </c>
      <c r="G20" s="266">
        <v>4882</v>
      </c>
      <c r="H20" s="208"/>
      <c r="I20" s="269">
        <v>2364</v>
      </c>
      <c r="J20" s="269">
        <v>2518</v>
      </c>
      <c r="K20" s="268">
        <f t="shared" si="4"/>
        <v>1.2636864856469858</v>
      </c>
      <c r="L20" s="265" t="s">
        <v>313</v>
      </c>
      <c r="M20" s="266">
        <v>4120</v>
      </c>
      <c r="N20" s="269">
        <v>1801</v>
      </c>
      <c r="O20" s="269">
        <v>2319</v>
      </c>
      <c r="P20" s="140">
        <f t="shared" si="5"/>
        <v>1.0664457846918436</v>
      </c>
    </row>
    <row r="21" spans="1:16" ht="14.4" customHeight="1" x14ac:dyDescent="0.2">
      <c r="A21" s="142">
        <v>6</v>
      </c>
      <c r="B21" s="266">
        <v>3300</v>
      </c>
      <c r="C21" s="269">
        <v>1661</v>
      </c>
      <c r="D21" s="269">
        <v>1639</v>
      </c>
      <c r="E21" s="268">
        <f t="shared" si="8"/>
        <v>0.85419201201045736</v>
      </c>
      <c r="F21" s="273" t="s">
        <v>314</v>
      </c>
      <c r="G21" s="266">
        <f>SUM(G22:G26)</f>
        <v>25477</v>
      </c>
      <c r="H21" s="208"/>
      <c r="I21" s="208">
        <f>SUM(I22:I26)</f>
        <v>12400</v>
      </c>
      <c r="J21" s="208">
        <f t="shared" ref="J21:K21" si="12">SUM(J22:J26)</f>
        <v>13077</v>
      </c>
      <c r="K21" s="268">
        <f t="shared" si="12"/>
        <v>6.5946211787849762</v>
      </c>
      <c r="L21" s="265" t="s">
        <v>315</v>
      </c>
      <c r="M21" s="266">
        <f>SUM(M22:M26)</f>
        <v>22024</v>
      </c>
      <c r="N21" s="208">
        <f t="shared" ref="N21:P21" si="13">SUM(N22:N26)</f>
        <v>9608</v>
      </c>
      <c r="O21" s="208">
        <f t="shared" si="13"/>
        <v>12416</v>
      </c>
      <c r="P21" s="140">
        <f t="shared" si="13"/>
        <v>5.7008257189449436</v>
      </c>
    </row>
    <row r="22" spans="1:16" ht="14.4" customHeight="1" x14ac:dyDescent="0.2">
      <c r="A22" s="142">
        <v>7</v>
      </c>
      <c r="B22" s="266">
        <v>3629</v>
      </c>
      <c r="C22" s="269">
        <v>1863</v>
      </c>
      <c r="D22" s="269">
        <v>1766</v>
      </c>
      <c r="E22" s="268">
        <f t="shared" si="8"/>
        <v>0.93935236714725745</v>
      </c>
      <c r="F22" s="273" t="s">
        <v>316</v>
      </c>
      <c r="G22" s="266">
        <v>5034</v>
      </c>
      <c r="H22" s="208"/>
      <c r="I22" s="269">
        <v>2422</v>
      </c>
      <c r="J22" s="269">
        <v>2612</v>
      </c>
      <c r="K22" s="268">
        <f t="shared" si="4"/>
        <v>1.3030310874123159</v>
      </c>
      <c r="L22" s="265" t="s">
        <v>317</v>
      </c>
      <c r="M22" s="266">
        <v>4387</v>
      </c>
      <c r="N22" s="269">
        <v>1929</v>
      </c>
      <c r="O22" s="269">
        <v>2458</v>
      </c>
      <c r="P22" s="140">
        <f t="shared" si="5"/>
        <v>1.1355576838454171</v>
      </c>
    </row>
    <row r="23" spans="1:16" ht="14.4" customHeight="1" x14ac:dyDescent="0.2">
      <c r="A23" s="142">
        <v>8</v>
      </c>
      <c r="B23" s="266">
        <v>3512</v>
      </c>
      <c r="C23" s="269">
        <v>1797</v>
      </c>
      <c r="D23" s="269">
        <v>1715</v>
      </c>
      <c r="E23" s="268">
        <f t="shared" si="8"/>
        <v>0.90906737763052303</v>
      </c>
      <c r="F23" s="273" t="s">
        <v>318</v>
      </c>
      <c r="G23" s="266">
        <v>5048</v>
      </c>
      <c r="H23" s="208"/>
      <c r="I23" s="269">
        <v>2415</v>
      </c>
      <c r="J23" s="269">
        <v>2633</v>
      </c>
      <c r="K23" s="268">
        <f t="shared" si="4"/>
        <v>1.3066549323117542</v>
      </c>
      <c r="L23" s="265" t="s">
        <v>319</v>
      </c>
      <c r="M23" s="266">
        <v>5052</v>
      </c>
      <c r="N23" s="269">
        <v>2185</v>
      </c>
      <c r="O23" s="269">
        <v>2867</v>
      </c>
      <c r="P23" s="140">
        <f t="shared" si="5"/>
        <v>1.3076903165687366</v>
      </c>
    </row>
    <row r="24" spans="1:16" ht="14.4" customHeight="1" x14ac:dyDescent="0.2">
      <c r="A24" s="142">
        <v>9</v>
      </c>
      <c r="B24" s="266">
        <v>3614</v>
      </c>
      <c r="C24" s="269">
        <v>1805</v>
      </c>
      <c r="D24" s="269">
        <v>1809</v>
      </c>
      <c r="E24" s="268">
        <f t="shared" si="8"/>
        <v>0.93546967618357357</v>
      </c>
      <c r="F24" s="273" t="s">
        <v>320</v>
      </c>
      <c r="G24" s="266">
        <v>5253</v>
      </c>
      <c r="H24" s="208"/>
      <c r="I24" s="269">
        <v>2603</v>
      </c>
      <c r="J24" s="269">
        <v>2650</v>
      </c>
      <c r="K24" s="268">
        <f t="shared" si="4"/>
        <v>1.3597183754821007</v>
      </c>
      <c r="L24" s="265" t="s">
        <v>321</v>
      </c>
      <c r="M24" s="266">
        <v>5078</v>
      </c>
      <c r="N24" s="269">
        <v>2157</v>
      </c>
      <c r="O24" s="269">
        <v>2921</v>
      </c>
      <c r="P24" s="140">
        <f t="shared" si="5"/>
        <v>1.314420314239122</v>
      </c>
    </row>
    <row r="25" spans="1:16" ht="14.4" customHeight="1" x14ac:dyDescent="0.2">
      <c r="A25" s="142" t="s">
        <v>452</v>
      </c>
      <c r="B25" s="266">
        <f>SUM(B26:B30)</f>
        <v>18459</v>
      </c>
      <c r="C25" s="208">
        <f t="shared" ref="C25:E25" si="14">SUM(C26:C30)</f>
        <v>9471</v>
      </c>
      <c r="D25" s="208">
        <f t="shared" si="14"/>
        <v>8988</v>
      </c>
      <c r="E25" s="268">
        <f t="shared" si="14"/>
        <v>4.7780394999094034</v>
      </c>
      <c r="F25" s="273" t="s">
        <v>322</v>
      </c>
      <c r="G25" s="266">
        <v>5121</v>
      </c>
      <c r="H25" s="208"/>
      <c r="I25" s="269">
        <v>2482</v>
      </c>
      <c r="J25" s="269">
        <v>2639</v>
      </c>
      <c r="K25" s="268">
        <f t="shared" si="4"/>
        <v>1.3255506950016827</v>
      </c>
      <c r="L25" s="265" t="s">
        <v>323</v>
      </c>
      <c r="M25" s="266">
        <v>4770</v>
      </c>
      <c r="N25" s="269">
        <v>2124</v>
      </c>
      <c r="O25" s="269">
        <v>2646</v>
      </c>
      <c r="P25" s="140">
        <f t="shared" si="5"/>
        <v>1.2346957264514793</v>
      </c>
    </row>
    <row r="26" spans="1:16" ht="14.4" customHeight="1" x14ac:dyDescent="0.2">
      <c r="A26" s="142">
        <v>10</v>
      </c>
      <c r="B26" s="266">
        <v>3812</v>
      </c>
      <c r="C26" s="269">
        <v>1956</v>
      </c>
      <c r="D26" s="269">
        <v>1856</v>
      </c>
      <c r="E26" s="268">
        <f t="shared" si="8"/>
        <v>0.98672119690420101</v>
      </c>
      <c r="F26" s="273" t="s">
        <v>324</v>
      </c>
      <c r="G26" s="266">
        <v>5021</v>
      </c>
      <c r="H26" s="208"/>
      <c r="I26" s="269">
        <v>2478</v>
      </c>
      <c r="J26" s="269">
        <v>2543</v>
      </c>
      <c r="K26" s="268">
        <f t="shared" si="4"/>
        <v>1.2996660885771232</v>
      </c>
      <c r="L26" s="265" t="s">
        <v>325</v>
      </c>
      <c r="M26" s="266">
        <v>2737</v>
      </c>
      <c r="N26" s="269">
        <v>1213</v>
      </c>
      <c r="O26" s="269">
        <v>1524</v>
      </c>
      <c r="P26" s="140">
        <f t="shared" si="5"/>
        <v>0.70846167784018843</v>
      </c>
    </row>
    <row r="27" spans="1:16" ht="14.4" customHeight="1" x14ac:dyDescent="0.2">
      <c r="A27" s="142">
        <v>11</v>
      </c>
      <c r="B27" s="266">
        <v>3723</v>
      </c>
      <c r="C27" s="269">
        <v>1924</v>
      </c>
      <c r="D27" s="269">
        <v>1799</v>
      </c>
      <c r="E27" s="268">
        <f t="shared" si="8"/>
        <v>0.9636838971863434</v>
      </c>
      <c r="F27" s="273" t="s">
        <v>326</v>
      </c>
      <c r="G27" s="266">
        <f>SUM(G28:G32)</f>
        <v>27380</v>
      </c>
      <c r="H27" s="208"/>
      <c r="I27" s="208">
        <f>SUM(I28:I32)</f>
        <v>13192</v>
      </c>
      <c r="J27" s="208">
        <f t="shared" ref="J27:K27" si="15">SUM(J28:J32)</f>
        <v>14188</v>
      </c>
      <c r="K27" s="268">
        <f t="shared" si="15"/>
        <v>7.0872052390443399</v>
      </c>
      <c r="L27" s="265" t="s">
        <v>327</v>
      </c>
      <c r="M27" s="266">
        <f>SUM(M28:M32)</f>
        <v>16003</v>
      </c>
      <c r="N27" s="208">
        <f t="shared" ref="N27:P27" si="16">SUM(N28:N32)</f>
        <v>6423</v>
      </c>
      <c r="O27" s="208">
        <f t="shared" si="16"/>
        <v>9580</v>
      </c>
      <c r="P27" s="140">
        <f t="shared" si="16"/>
        <v>4.142313566122227</v>
      </c>
    </row>
    <row r="28" spans="1:16" ht="14.4" customHeight="1" x14ac:dyDescent="0.2">
      <c r="A28" s="142">
        <v>12</v>
      </c>
      <c r="B28" s="266">
        <v>3558</v>
      </c>
      <c r="C28" s="269">
        <v>1848</v>
      </c>
      <c r="D28" s="269">
        <v>1710</v>
      </c>
      <c r="E28" s="268">
        <f t="shared" si="8"/>
        <v>0.92097429658582042</v>
      </c>
      <c r="F28" s="273" t="s">
        <v>328</v>
      </c>
      <c r="G28" s="266">
        <v>5291</v>
      </c>
      <c r="H28" s="208"/>
      <c r="I28" s="269">
        <v>2573</v>
      </c>
      <c r="J28" s="269">
        <v>2718</v>
      </c>
      <c r="K28" s="268">
        <f t="shared" si="4"/>
        <v>1.3695545259234334</v>
      </c>
      <c r="L28" s="265" t="s">
        <v>329</v>
      </c>
      <c r="M28" s="266">
        <v>2949</v>
      </c>
      <c r="N28" s="269">
        <v>1223</v>
      </c>
      <c r="O28" s="269">
        <v>1726</v>
      </c>
      <c r="P28" s="140">
        <f t="shared" si="5"/>
        <v>0.76333704346025422</v>
      </c>
    </row>
    <row r="29" spans="1:16" ht="14.4" customHeight="1" x14ac:dyDescent="0.2">
      <c r="A29" s="142">
        <v>13</v>
      </c>
      <c r="B29" s="266">
        <v>3733</v>
      </c>
      <c r="C29" s="269">
        <v>1886</v>
      </c>
      <c r="D29" s="269">
        <v>1847</v>
      </c>
      <c r="E29" s="268">
        <f t="shared" si="8"/>
        <v>0.96627235782879917</v>
      </c>
      <c r="F29" s="273" t="s">
        <v>330</v>
      </c>
      <c r="G29" s="266">
        <v>5440</v>
      </c>
      <c r="H29" s="208"/>
      <c r="I29" s="269">
        <v>2591</v>
      </c>
      <c r="J29" s="269">
        <v>2849</v>
      </c>
      <c r="K29" s="268">
        <f t="shared" si="4"/>
        <v>1.4081225894960268</v>
      </c>
      <c r="L29" s="265" t="s">
        <v>331</v>
      </c>
      <c r="M29" s="266">
        <v>3459</v>
      </c>
      <c r="N29" s="269">
        <v>1428</v>
      </c>
      <c r="O29" s="269">
        <v>2031</v>
      </c>
      <c r="P29" s="140">
        <f t="shared" si="5"/>
        <v>0.8953485362255067</v>
      </c>
    </row>
    <row r="30" spans="1:16" ht="14.4" customHeight="1" x14ac:dyDescent="0.2">
      <c r="A30" s="142">
        <v>14</v>
      </c>
      <c r="B30" s="266">
        <v>3633</v>
      </c>
      <c r="C30" s="269">
        <v>1857</v>
      </c>
      <c r="D30" s="269">
        <v>1776</v>
      </c>
      <c r="E30" s="268">
        <f t="shared" si="8"/>
        <v>0.94038775140423991</v>
      </c>
      <c r="F30" s="273" t="s">
        <v>332</v>
      </c>
      <c r="G30" s="266">
        <v>5417</v>
      </c>
      <c r="H30" s="208"/>
      <c r="I30" s="269">
        <v>2586</v>
      </c>
      <c r="J30" s="269">
        <v>2831</v>
      </c>
      <c r="K30" s="268">
        <f t="shared" si="4"/>
        <v>1.4021691300183781</v>
      </c>
      <c r="L30" s="265" t="s">
        <v>333</v>
      </c>
      <c r="M30" s="266">
        <v>3213</v>
      </c>
      <c r="N30" s="269">
        <v>1269</v>
      </c>
      <c r="O30" s="269">
        <v>1944</v>
      </c>
      <c r="P30" s="140">
        <f t="shared" si="5"/>
        <v>0.83167240442109081</v>
      </c>
    </row>
    <row r="31" spans="1:16" ht="14.4" customHeight="1" x14ac:dyDescent="0.2">
      <c r="A31" s="162" t="s">
        <v>50</v>
      </c>
      <c r="B31" s="266"/>
      <c r="C31" s="274"/>
      <c r="D31" s="274"/>
      <c r="E31" s="268"/>
      <c r="F31" s="273" t="s">
        <v>334</v>
      </c>
      <c r="G31" s="266">
        <v>5500</v>
      </c>
      <c r="H31" s="208"/>
      <c r="I31" s="269">
        <v>2647</v>
      </c>
      <c r="J31" s="269">
        <v>2853</v>
      </c>
      <c r="K31" s="268">
        <f t="shared" si="4"/>
        <v>1.4236533533507623</v>
      </c>
      <c r="L31" s="265" t="s">
        <v>335</v>
      </c>
      <c r="M31" s="266">
        <v>3217</v>
      </c>
      <c r="N31" s="269">
        <v>1274</v>
      </c>
      <c r="O31" s="269">
        <v>1943</v>
      </c>
      <c r="P31" s="140">
        <f t="shared" si="5"/>
        <v>0.83270778867807305</v>
      </c>
    </row>
    <row r="32" spans="1:16" ht="14.4" customHeight="1" x14ac:dyDescent="0.2">
      <c r="A32" s="143" t="s">
        <v>453</v>
      </c>
      <c r="B32" s="256">
        <f>+B33+B39+B45+G9+G15+G21+G27+G33+G39+G45</f>
        <v>244033</v>
      </c>
      <c r="C32" s="257">
        <f>+C33+C39+C45+I9+I15+I21+I27+I33+I39+I45</f>
        <v>119664</v>
      </c>
      <c r="D32" s="257">
        <f t="shared" ref="D32:E32" si="17">+D33+D39+D45+J9+J15+J21+J27+J33+J39+J45</f>
        <v>124369</v>
      </c>
      <c r="E32" s="258">
        <f t="shared" si="17"/>
        <v>63.166981596044828</v>
      </c>
      <c r="F32" s="273" t="s">
        <v>336</v>
      </c>
      <c r="G32" s="266">
        <v>5732</v>
      </c>
      <c r="H32" s="208"/>
      <c r="I32" s="269">
        <v>2795</v>
      </c>
      <c r="J32" s="269">
        <v>2937</v>
      </c>
      <c r="K32" s="268">
        <f t="shared" si="4"/>
        <v>1.4837056402557398</v>
      </c>
      <c r="L32" s="265" t="s">
        <v>337</v>
      </c>
      <c r="M32" s="266">
        <v>3165</v>
      </c>
      <c r="N32" s="269">
        <v>1229</v>
      </c>
      <c r="O32" s="269">
        <v>1936</v>
      </c>
      <c r="P32" s="140">
        <f t="shared" si="5"/>
        <v>0.81924779333730235</v>
      </c>
    </row>
    <row r="33" spans="1:16" ht="14.4" customHeight="1" x14ac:dyDescent="0.2">
      <c r="A33" s="142" t="s">
        <v>338</v>
      </c>
      <c r="B33" s="266">
        <f>SUM(B34:B38)</f>
        <v>18137</v>
      </c>
      <c r="C33" s="208">
        <f t="shared" ref="C33:E33" si="18">SUM(C34:C38)</f>
        <v>9319</v>
      </c>
      <c r="D33" s="208">
        <f t="shared" si="18"/>
        <v>8818</v>
      </c>
      <c r="E33" s="268">
        <f t="shared" si="18"/>
        <v>4.6946910672223234</v>
      </c>
      <c r="F33" s="273" t="s">
        <v>339</v>
      </c>
      <c r="G33" s="266">
        <f>SUM(G34:G38)</f>
        <v>31962</v>
      </c>
      <c r="H33" s="208"/>
      <c r="I33" s="208">
        <f>SUM(I34:I38)</f>
        <v>15541</v>
      </c>
      <c r="J33" s="208">
        <f t="shared" ref="J33:K33" si="19">SUM(J34:J38)</f>
        <v>16421</v>
      </c>
      <c r="K33" s="268">
        <f t="shared" si="19"/>
        <v>8.2732379054176484</v>
      </c>
      <c r="L33" s="265" t="s">
        <v>340</v>
      </c>
      <c r="M33" s="266">
        <f>SUM(M34:M38)</f>
        <v>10499</v>
      </c>
      <c r="N33" s="208">
        <f t="shared" ref="N33:P33" si="20">SUM(N34:N38)</f>
        <v>3728</v>
      </c>
      <c r="O33" s="208">
        <f t="shared" si="20"/>
        <v>6771</v>
      </c>
      <c r="P33" s="140">
        <f t="shared" si="20"/>
        <v>2.7176248285144831</v>
      </c>
    </row>
    <row r="34" spans="1:16" ht="14.4" customHeight="1" x14ac:dyDescent="0.2">
      <c r="A34" s="142">
        <v>15</v>
      </c>
      <c r="B34" s="266">
        <v>3502</v>
      </c>
      <c r="C34" s="269">
        <v>1811</v>
      </c>
      <c r="D34" s="269">
        <v>1691</v>
      </c>
      <c r="E34" s="268">
        <f>+B34/$B$8*100</f>
        <v>0.90647891698806726</v>
      </c>
      <c r="F34" s="273" t="s">
        <v>341</v>
      </c>
      <c r="G34" s="266">
        <v>6062</v>
      </c>
      <c r="H34" s="208"/>
      <c r="I34" s="269">
        <v>2977</v>
      </c>
      <c r="J34" s="269">
        <v>3085</v>
      </c>
      <c r="K34" s="268">
        <f t="shared" si="4"/>
        <v>1.5691248414567858</v>
      </c>
      <c r="L34" s="265" t="s">
        <v>342</v>
      </c>
      <c r="M34" s="266">
        <v>2540</v>
      </c>
      <c r="N34" s="269">
        <v>956</v>
      </c>
      <c r="O34" s="269">
        <v>1584</v>
      </c>
      <c r="P34" s="140">
        <f t="shared" si="5"/>
        <v>0.65746900318380663</v>
      </c>
    </row>
    <row r="35" spans="1:16" ht="14.4" customHeight="1" x14ac:dyDescent="0.2">
      <c r="A35" s="142">
        <v>16</v>
      </c>
      <c r="B35" s="266">
        <v>3665</v>
      </c>
      <c r="C35" s="269">
        <v>1891</v>
      </c>
      <c r="D35" s="269">
        <v>1774</v>
      </c>
      <c r="E35" s="268">
        <f t="shared" ref="E35:E50" si="21">+B35/$B$8*100</f>
        <v>0.94867082546009895</v>
      </c>
      <c r="F35" s="265" t="s">
        <v>343</v>
      </c>
      <c r="G35" s="266">
        <v>6513</v>
      </c>
      <c r="H35" s="208"/>
      <c r="I35" s="269">
        <v>3224</v>
      </c>
      <c r="J35" s="269">
        <v>3289</v>
      </c>
      <c r="K35" s="268">
        <f t="shared" si="4"/>
        <v>1.6858644164315479</v>
      </c>
      <c r="L35" s="265" t="s">
        <v>344</v>
      </c>
      <c r="M35" s="266">
        <v>2149</v>
      </c>
      <c r="N35" s="269">
        <v>772</v>
      </c>
      <c r="O35" s="269">
        <v>1377</v>
      </c>
      <c r="P35" s="140">
        <f t="shared" si="5"/>
        <v>0.55626019206377963</v>
      </c>
    </row>
    <row r="36" spans="1:16" ht="14.4" customHeight="1" x14ac:dyDescent="0.2">
      <c r="A36" s="142">
        <v>17</v>
      </c>
      <c r="B36" s="266">
        <v>3437</v>
      </c>
      <c r="C36" s="269">
        <v>1725</v>
      </c>
      <c r="D36" s="269">
        <v>1712</v>
      </c>
      <c r="E36" s="268">
        <f t="shared" si="21"/>
        <v>0.88965392281210365</v>
      </c>
      <c r="F36" s="265" t="s">
        <v>345</v>
      </c>
      <c r="G36" s="266">
        <v>6638</v>
      </c>
      <c r="H36" s="208"/>
      <c r="I36" s="269">
        <v>3137</v>
      </c>
      <c r="J36" s="269">
        <v>3501</v>
      </c>
      <c r="K36" s="268">
        <f t="shared" si="4"/>
        <v>1.7182201744622472</v>
      </c>
      <c r="L36" s="265" t="s">
        <v>346</v>
      </c>
      <c r="M36" s="266">
        <v>2052</v>
      </c>
      <c r="N36" s="269">
        <v>699</v>
      </c>
      <c r="O36" s="269">
        <v>1353</v>
      </c>
      <c r="P36" s="140">
        <f t="shared" si="5"/>
        <v>0.53115212383195709</v>
      </c>
    </row>
    <row r="37" spans="1:16" ht="14.4" customHeight="1" x14ac:dyDescent="0.2">
      <c r="A37" s="142">
        <v>18</v>
      </c>
      <c r="B37" s="266">
        <v>3652</v>
      </c>
      <c r="C37" s="269">
        <v>1883</v>
      </c>
      <c r="D37" s="269">
        <v>1769</v>
      </c>
      <c r="E37" s="268">
        <f t="shared" si="21"/>
        <v>0.94530582662490614</v>
      </c>
      <c r="F37" s="265" t="s">
        <v>347</v>
      </c>
      <c r="G37" s="266">
        <v>6461</v>
      </c>
      <c r="H37" s="208"/>
      <c r="I37" s="269">
        <v>3158</v>
      </c>
      <c r="J37" s="269">
        <v>3303</v>
      </c>
      <c r="K37" s="268">
        <f t="shared" si="4"/>
        <v>1.6724044210907774</v>
      </c>
      <c r="L37" s="265" t="s">
        <v>348</v>
      </c>
      <c r="M37" s="266">
        <v>1937</v>
      </c>
      <c r="N37" s="269">
        <v>677</v>
      </c>
      <c r="O37" s="269">
        <v>1260</v>
      </c>
      <c r="P37" s="140">
        <f t="shared" si="5"/>
        <v>0.50138482644371396</v>
      </c>
    </row>
    <row r="38" spans="1:16" ht="14.4" customHeight="1" x14ac:dyDescent="0.2">
      <c r="A38" s="142">
        <v>19</v>
      </c>
      <c r="B38" s="266">
        <v>3881</v>
      </c>
      <c r="C38" s="269">
        <v>2009</v>
      </c>
      <c r="D38" s="269">
        <v>1872</v>
      </c>
      <c r="E38" s="268">
        <f t="shared" si="21"/>
        <v>1.004581575337147</v>
      </c>
      <c r="F38" s="265" t="s">
        <v>349</v>
      </c>
      <c r="G38" s="266">
        <v>6288</v>
      </c>
      <c r="H38" s="208"/>
      <c r="I38" s="269">
        <v>3045</v>
      </c>
      <c r="J38" s="269">
        <v>3243</v>
      </c>
      <c r="K38" s="268">
        <f t="shared" si="4"/>
        <v>1.6276240519762897</v>
      </c>
      <c r="L38" s="265" t="s">
        <v>350</v>
      </c>
      <c r="M38" s="266">
        <v>1821</v>
      </c>
      <c r="N38" s="269">
        <v>624</v>
      </c>
      <c r="O38" s="269">
        <v>1197</v>
      </c>
      <c r="P38" s="140">
        <f t="shared" si="5"/>
        <v>0.47135868299122513</v>
      </c>
    </row>
    <row r="39" spans="1:16" ht="14.4" customHeight="1" x14ac:dyDescent="0.2">
      <c r="A39" s="142" t="s">
        <v>351</v>
      </c>
      <c r="B39" s="266">
        <f>SUM(B40:B44)</f>
        <v>21984</v>
      </c>
      <c r="C39" s="208">
        <f t="shared" ref="C39:E39" si="22">SUM(C40:C44)</f>
        <v>11001</v>
      </c>
      <c r="D39" s="208">
        <f t="shared" si="22"/>
        <v>10983</v>
      </c>
      <c r="E39" s="268">
        <f t="shared" si="22"/>
        <v>5.6904718763751205</v>
      </c>
      <c r="F39" s="265" t="s">
        <v>352</v>
      </c>
      <c r="G39" s="266">
        <f>SUM(G40:G44)</f>
        <v>27855</v>
      </c>
      <c r="H39" s="208"/>
      <c r="I39" s="208">
        <f>SUM(I40:I44)</f>
        <v>13527</v>
      </c>
      <c r="J39" s="208">
        <f t="shared" ref="J39:K39" si="23">SUM(J40:J44)</f>
        <v>14328</v>
      </c>
      <c r="K39" s="268">
        <f t="shared" si="23"/>
        <v>7.2101571195609973</v>
      </c>
      <c r="L39" s="265" t="s">
        <v>353</v>
      </c>
      <c r="M39" s="266">
        <f>SUM(M40:M44)</f>
        <v>5135</v>
      </c>
      <c r="N39" s="208">
        <f t="shared" ref="N39:P39" si="24">SUM(N40:N44)</f>
        <v>1535</v>
      </c>
      <c r="O39" s="208">
        <f t="shared" si="24"/>
        <v>3600</v>
      </c>
      <c r="P39" s="140">
        <f t="shared" si="24"/>
        <v>1.329174539901121</v>
      </c>
    </row>
    <row r="40" spans="1:16" ht="14.4" customHeight="1" x14ac:dyDescent="0.2">
      <c r="A40" s="142">
        <v>20</v>
      </c>
      <c r="B40" s="266">
        <v>4016</v>
      </c>
      <c r="C40" s="269">
        <v>2037</v>
      </c>
      <c r="D40" s="269">
        <v>1979</v>
      </c>
      <c r="E40" s="268">
        <f t="shared" si="21"/>
        <v>1.0395257940103022</v>
      </c>
      <c r="F40" s="265" t="s">
        <v>354</v>
      </c>
      <c r="G40" s="266">
        <v>6243</v>
      </c>
      <c r="H40" s="208"/>
      <c r="I40" s="269">
        <v>2991</v>
      </c>
      <c r="J40" s="269">
        <v>3252</v>
      </c>
      <c r="K40" s="268">
        <f t="shared" si="4"/>
        <v>1.6159759790852379</v>
      </c>
      <c r="L40" s="265" t="s">
        <v>355</v>
      </c>
      <c r="M40" s="266">
        <v>1490</v>
      </c>
      <c r="N40" s="269">
        <v>489</v>
      </c>
      <c r="O40" s="269">
        <v>1001</v>
      </c>
      <c r="P40" s="140">
        <f t="shared" si="5"/>
        <v>0.38568063572593381</v>
      </c>
    </row>
    <row r="41" spans="1:16" ht="14.4" customHeight="1" x14ac:dyDescent="0.2">
      <c r="A41" s="142">
        <v>21</v>
      </c>
      <c r="B41" s="266">
        <v>4288</v>
      </c>
      <c r="C41" s="269">
        <v>2135</v>
      </c>
      <c r="D41" s="269">
        <v>2153</v>
      </c>
      <c r="E41" s="268">
        <f t="shared" si="21"/>
        <v>1.1099319234851035</v>
      </c>
      <c r="F41" s="265" t="s">
        <v>356</v>
      </c>
      <c r="G41" s="266">
        <v>6026</v>
      </c>
      <c r="H41" s="208"/>
      <c r="I41" s="269">
        <v>2963</v>
      </c>
      <c r="J41" s="269">
        <v>3063</v>
      </c>
      <c r="K41" s="268">
        <f t="shared" si="4"/>
        <v>1.5598063831439442</v>
      </c>
      <c r="L41" s="265" t="s">
        <v>357</v>
      </c>
      <c r="M41" s="266">
        <v>1186</v>
      </c>
      <c r="N41" s="269">
        <v>361</v>
      </c>
      <c r="O41" s="269">
        <v>825</v>
      </c>
      <c r="P41" s="140">
        <f t="shared" si="5"/>
        <v>0.30699143219527347</v>
      </c>
    </row>
    <row r="42" spans="1:16" ht="14.4" customHeight="1" x14ac:dyDescent="0.2">
      <c r="A42" s="142">
        <v>22</v>
      </c>
      <c r="B42" s="266">
        <v>4399</v>
      </c>
      <c r="C42" s="269">
        <v>2251</v>
      </c>
      <c r="D42" s="269">
        <v>2148</v>
      </c>
      <c r="E42" s="268">
        <f t="shared" si="21"/>
        <v>1.1386638366163642</v>
      </c>
      <c r="F42" s="265" t="s">
        <v>358</v>
      </c>
      <c r="G42" s="266">
        <v>5665</v>
      </c>
      <c r="H42" s="208"/>
      <c r="I42" s="269">
        <v>2774</v>
      </c>
      <c r="J42" s="269">
        <v>2891</v>
      </c>
      <c r="K42" s="268">
        <f t="shared" si="4"/>
        <v>1.4663629539512852</v>
      </c>
      <c r="L42" s="265" t="s">
        <v>359</v>
      </c>
      <c r="M42" s="266">
        <v>960</v>
      </c>
      <c r="N42" s="269">
        <v>276</v>
      </c>
      <c r="O42" s="269">
        <v>684</v>
      </c>
      <c r="P42" s="140">
        <f t="shared" si="5"/>
        <v>0.24849222167576943</v>
      </c>
    </row>
    <row r="43" spans="1:16" ht="14.4" customHeight="1" x14ac:dyDescent="0.2">
      <c r="A43" s="142">
        <v>23</v>
      </c>
      <c r="B43" s="266">
        <v>4635</v>
      </c>
      <c r="C43" s="269">
        <v>2263</v>
      </c>
      <c r="D43" s="269">
        <v>2372</v>
      </c>
      <c r="E43" s="268">
        <f t="shared" si="21"/>
        <v>1.1997515077783243</v>
      </c>
      <c r="F43" s="265" t="s">
        <v>360</v>
      </c>
      <c r="G43" s="266">
        <v>5576</v>
      </c>
      <c r="H43" s="208"/>
      <c r="I43" s="269">
        <v>2727</v>
      </c>
      <c r="J43" s="269">
        <v>2849</v>
      </c>
      <c r="K43" s="268">
        <f t="shared" si="4"/>
        <v>1.4433256542334274</v>
      </c>
      <c r="L43" s="265" t="s">
        <v>361</v>
      </c>
      <c r="M43" s="266">
        <v>887</v>
      </c>
      <c r="N43" s="269">
        <v>246</v>
      </c>
      <c r="O43" s="269">
        <v>641</v>
      </c>
      <c r="P43" s="140">
        <f t="shared" si="5"/>
        <v>0.22959645898584113</v>
      </c>
    </row>
    <row r="44" spans="1:16" ht="14.4" customHeight="1" x14ac:dyDescent="0.2">
      <c r="A44" s="142">
        <v>24</v>
      </c>
      <c r="B44" s="266">
        <v>4646</v>
      </c>
      <c r="C44" s="269">
        <v>2315</v>
      </c>
      <c r="D44" s="269">
        <v>2331</v>
      </c>
      <c r="E44" s="268">
        <f t="shared" si="21"/>
        <v>1.2025988144850257</v>
      </c>
      <c r="F44" s="265" t="s">
        <v>362</v>
      </c>
      <c r="G44" s="266">
        <v>4345</v>
      </c>
      <c r="H44" s="208"/>
      <c r="I44" s="269">
        <v>2072</v>
      </c>
      <c r="J44" s="269">
        <v>2273</v>
      </c>
      <c r="K44" s="268">
        <f t="shared" si="4"/>
        <v>1.1246861491471023</v>
      </c>
      <c r="L44" s="265" t="s">
        <v>363</v>
      </c>
      <c r="M44" s="266">
        <v>612</v>
      </c>
      <c r="N44" s="269">
        <v>163</v>
      </c>
      <c r="O44" s="269">
        <v>449</v>
      </c>
      <c r="P44" s="140">
        <f t="shared" si="5"/>
        <v>0.15841379131830299</v>
      </c>
    </row>
    <row r="45" spans="1:16" ht="14.4" customHeight="1" x14ac:dyDescent="0.2">
      <c r="A45" s="142" t="s">
        <v>364</v>
      </c>
      <c r="B45" s="266">
        <f>SUM(B46:B50)</f>
        <v>23046</v>
      </c>
      <c r="C45" s="208">
        <f t="shared" ref="C45:E45" si="25">SUM(C46:C50)</f>
        <v>11306</v>
      </c>
      <c r="D45" s="208">
        <f t="shared" si="25"/>
        <v>11740</v>
      </c>
      <c r="E45" s="268">
        <f t="shared" si="25"/>
        <v>5.9653663966039403</v>
      </c>
      <c r="F45" s="265" t="s">
        <v>365</v>
      </c>
      <c r="G45" s="266">
        <f>SUM(G46:G50)</f>
        <v>22440</v>
      </c>
      <c r="H45" s="208"/>
      <c r="I45" s="208">
        <f>SUM(I46:I50)</f>
        <v>11063</v>
      </c>
      <c r="J45" s="208">
        <f t="shared" ref="J45:K45" si="26">SUM(J46:J50)</f>
        <v>11377</v>
      </c>
      <c r="K45" s="268">
        <f t="shared" si="26"/>
        <v>5.80850568167111</v>
      </c>
      <c r="L45" s="265" t="s">
        <v>366</v>
      </c>
      <c r="M45" s="266">
        <f>SUM(M46:M50)</f>
        <v>1375</v>
      </c>
      <c r="N45" s="208">
        <f t="shared" ref="N45:P45" si="27">SUM(N46:N50)</f>
        <v>270</v>
      </c>
      <c r="O45" s="208">
        <f t="shared" si="27"/>
        <v>1105</v>
      </c>
      <c r="P45" s="140">
        <f t="shared" si="27"/>
        <v>0.35591333833769057</v>
      </c>
    </row>
    <row r="46" spans="1:16" ht="14.4" customHeight="1" x14ac:dyDescent="0.2">
      <c r="A46" s="142">
        <v>25</v>
      </c>
      <c r="B46" s="266">
        <v>4644</v>
      </c>
      <c r="C46" s="269">
        <v>2338</v>
      </c>
      <c r="D46" s="269">
        <v>2306</v>
      </c>
      <c r="E46" s="268">
        <f t="shared" si="21"/>
        <v>1.2020811223565346</v>
      </c>
      <c r="F46" s="265" t="s">
        <v>367</v>
      </c>
      <c r="G46" s="266">
        <v>5356</v>
      </c>
      <c r="H46" s="208"/>
      <c r="I46" s="269">
        <v>2648</v>
      </c>
      <c r="J46" s="269">
        <v>2708</v>
      </c>
      <c r="K46" s="268">
        <f t="shared" si="4"/>
        <v>1.3863795200993969</v>
      </c>
      <c r="L46" s="265" t="s">
        <v>368</v>
      </c>
      <c r="M46" s="266">
        <v>478</v>
      </c>
      <c r="N46" s="269">
        <v>109</v>
      </c>
      <c r="O46" s="269">
        <v>369</v>
      </c>
      <c r="P46" s="140">
        <f t="shared" si="5"/>
        <v>0.12372841870939351</v>
      </c>
    </row>
    <row r="47" spans="1:16" ht="14.4" customHeight="1" x14ac:dyDescent="0.2">
      <c r="A47" s="142">
        <v>26</v>
      </c>
      <c r="B47" s="266">
        <v>4588</v>
      </c>
      <c r="C47" s="269">
        <v>2214</v>
      </c>
      <c r="D47" s="269">
        <v>2374</v>
      </c>
      <c r="E47" s="268">
        <f t="shared" si="21"/>
        <v>1.1875857427587815</v>
      </c>
      <c r="F47" s="265" t="s">
        <v>369</v>
      </c>
      <c r="G47" s="266">
        <v>4518</v>
      </c>
      <c r="H47" s="208"/>
      <c r="I47" s="269">
        <v>2197</v>
      </c>
      <c r="J47" s="269">
        <v>2321</v>
      </c>
      <c r="K47" s="268">
        <f t="shared" si="4"/>
        <v>1.1694665182615898</v>
      </c>
      <c r="L47" s="265" t="s">
        <v>370</v>
      </c>
      <c r="M47" s="266">
        <v>348</v>
      </c>
      <c r="N47" s="269">
        <v>62</v>
      </c>
      <c r="O47" s="269">
        <v>286</v>
      </c>
      <c r="P47" s="140">
        <f t="shared" si="5"/>
        <v>9.0078430357466419E-2</v>
      </c>
    </row>
    <row r="48" spans="1:16" ht="14.4" customHeight="1" x14ac:dyDescent="0.2">
      <c r="A48" s="142">
        <v>27</v>
      </c>
      <c r="B48" s="266">
        <v>4589</v>
      </c>
      <c r="C48" s="269">
        <v>2201</v>
      </c>
      <c r="D48" s="269">
        <v>2388</v>
      </c>
      <c r="E48" s="268">
        <f t="shared" si="21"/>
        <v>1.1878445888230271</v>
      </c>
      <c r="F48" s="265" t="s">
        <v>371</v>
      </c>
      <c r="G48" s="266">
        <v>4517</v>
      </c>
      <c r="H48" s="208"/>
      <c r="I48" s="269">
        <v>2238</v>
      </c>
      <c r="J48" s="269">
        <v>2279</v>
      </c>
      <c r="K48" s="268">
        <f t="shared" si="4"/>
        <v>1.1692076721973441</v>
      </c>
      <c r="L48" s="265" t="s">
        <v>372</v>
      </c>
      <c r="M48" s="266">
        <v>240</v>
      </c>
      <c r="N48" s="269">
        <v>46</v>
      </c>
      <c r="O48" s="269">
        <v>194</v>
      </c>
      <c r="P48" s="140">
        <f t="shared" si="5"/>
        <v>6.2123055418942356E-2</v>
      </c>
    </row>
    <row r="49" spans="1:17" ht="14.4" customHeight="1" x14ac:dyDescent="0.2">
      <c r="A49" s="142">
        <v>28</v>
      </c>
      <c r="B49" s="266">
        <v>4635</v>
      </c>
      <c r="C49" s="269">
        <v>2302</v>
      </c>
      <c r="D49" s="269">
        <v>2333</v>
      </c>
      <c r="E49" s="268">
        <f t="shared" si="21"/>
        <v>1.1997515077783243</v>
      </c>
      <c r="F49" s="265" t="s">
        <v>373</v>
      </c>
      <c r="G49" s="266">
        <v>4183</v>
      </c>
      <c r="H49" s="208"/>
      <c r="I49" s="269">
        <v>2088</v>
      </c>
      <c r="J49" s="269">
        <v>2095</v>
      </c>
      <c r="K49" s="268">
        <f t="shared" si="4"/>
        <v>1.082753086739316</v>
      </c>
      <c r="L49" s="265" t="s">
        <v>374</v>
      </c>
      <c r="M49" s="266">
        <v>186</v>
      </c>
      <c r="N49" s="269">
        <v>35</v>
      </c>
      <c r="O49" s="269">
        <v>151</v>
      </c>
      <c r="P49" s="140">
        <f t="shared" si="5"/>
        <v>4.8145367949680322E-2</v>
      </c>
    </row>
    <row r="50" spans="1:17" ht="14.4" customHeight="1" x14ac:dyDescent="0.2">
      <c r="A50" s="142">
        <v>29</v>
      </c>
      <c r="B50" s="266">
        <v>4590</v>
      </c>
      <c r="C50" s="269">
        <v>2251</v>
      </c>
      <c r="D50" s="269">
        <v>2339</v>
      </c>
      <c r="E50" s="268">
        <f t="shared" si="21"/>
        <v>1.1881034348872725</v>
      </c>
      <c r="F50" s="265" t="s">
        <v>375</v>
      </c>
      <c r="G50" s="266">
        <v>3866</v>
      </c>
      <c r="H50" s="208"/>
      <c r="I50" s="269">
        <v>1892</v>
      </c>
      <c r="J50" s="269">
        <v>1974</v>
      </c>
      <c r="K50" s="268">
        <f t="shared" si="4"/>
        <v>1.000698884373463</v>
      </c>
      <c r="L50" s="265" t="s">
        <v>376</v>
      </c>
      <c r="M50" s="266">
        <v>123</v>
      </c>
      <c r="N50" s="269">
        <v>18</v>
      </c>
      <c r="O50" s="269">
        <v>105</v>
      </c>
      <c r="P50" s="140">
        <f t="shared" si="5"/>
        <v>3.183806590220796E-2</v>
      </c>
      <c r="Q50" s="121"/>
    </row>
    <row r="51" spans="1:17" ht="14.4" customHeight="1" thickBot="1" x14ac:dyDescent="0.25">
      <c r="A51" s="136"/>
      <c r="B51" s="246"/>
      <c r="C51" s="247"/>
      <c r="D51" s="247"/>
      <c r="E51" s="248"/>
      <c r="F51" s="275"/>
      <c r="G51" s="247"/>
      <c r="H51" s="260"/>
      <c r="I51" s="247"/>
      <c r="J51" s="247"/>
      <c r="K51" s="252"/>
      <c r="L51" s="265" t="s">
        <v>454</v>
      </c>
      <c r="M51" s="266">
        <v>199</v>
      </c>
      <c r="N51" s="276">
        <v>31</v>
      </c>
      <c r="O51" s="276">
        <v>168</v>
      </c>
      <c r="P51" s="140">
        <f t="shared" si="5"/>
        <v>5.1510366784873036E-2</v>
      </c>
      <c r="Q51" s="121"/>
    </row>
    <row r="52" spans="1:17" ht="15" customHeight="1" x14ac:dyDescent="0.2">
      <c r="A52" s="81"/>
      <c r="B52" s="277"/>
      <c r="C52" s="277"/>
      <c r="D52" s="277"/>
      <c r="E52" s="278"/>
      <c r="F52" s="279"/>
      <c r="G52" s="279"/>
      <c r="H52" s="251"/>
      <c r="I52" s="277"/>
      <c r="J52" s="277"/>
      <c r="K52" s="277"/>
      <c r="L52" s="279"/>
      <c r="M52" s="279"/>
      <c r="N52" s="277"/>
      <c r="O52" s="277"/>
      <c r="P52" s="82" t="s">
        <v>270</v>
      </c>
      <c r="Q52" s="121"/>
    </row>
    <row r="53" spans="1:17" ht="15" customHeight="1" x14ac:dyDescent="0.2">
      <c r="A53" s="9" t="s">
        <v>427</v>
      </c>
    </row>
  </sheetData>
  <mergeCells count="1">
    <mergeCell ref="A1:B1"/>
  </mergeCells>
  <phoneticPr fontId="2"/>
  <pageMargins left="0.98425196850393704" right="0.98425196850393704" top="0.78740157480314965" bottom="0.78740157480314965" header="0.51181102362204722" footer="0.51181102362204722"/>
  <pageSetup paperSize="9" firstPageNumber="7" orientation="portrait" useFirstPageNumber="1" r:id="rId1"/>
  <headerFooter alignWithMargins="0">
    <oddFooter xml:space="preserve">&amp;C&amp;"游明朝 Demibold,標準"&amp;P+9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7"/>
  <sheetViews>
    <sheetView view="pageBreakPreview" zoomScaleNormal="100" zoomScaleSheetLayoutView="100" workbookViewId="0"/>
  </sheetViews>
  <sheetFormatPr defaultColWidth="13.33203125" defaultRowHeight="15" customHeight="1" x14ac:dyDescent="0.2"/>
  <cols>
    <col min="1" max="1" width="19" style="3" customWidth="1"/>
    <col min="2" max="2" width="10.44140625" style="3" customWidth="1"/>
    <col min="3" max="4" width="10.21875" style="3" customWidth="1"/>
    <col min="5" max="7" width="10.44140625" style="3" customWidth="1"/>
    <col min="8" max="8" width="8.109375" style="3" customWidth="1"/>
    <col min="9" max="9" width="8.6640625" style="3" customWidth="1"/>
    <col min="10" max="10" width="3.33203125" style="3" customWidth="1"/>
    <col min="11" max="12" width="8.6640625" style="3" customWidth="1"/>
    <col min="13" max="13" width="12.6640625" style="3" customWidth="1"/>
    <col min="14" max="14" width="7.88671875" style="3" customWidth="1"/>
    <col min="15" max="16" width="7.6640625" style="3" customWidth="1"/>
    <col min="17" max="17" width="11.109375" style="3" customWidth="1"/>
    <col min="18" max="18" width="3.33203125" style="3" customWidth="1"/>
    <col min="19" max="19" width="18.21875" style="3" customWidth="1"/>
    <col min="20" max="20" width="12" style="3" customWidth="1"/>
    <col min="21" max="22" width="9.21875" style="3" customWidth="1"/>
    <col min="23" max="24" width="10.77734375" style="3" customWidth="1"/>
    <col min="25" max="26" width="9.21875" style="3" customWidth="1"/>
    <col min="27" max="27" width="13.33203125" style="3"/>
    <col min="28" max="28" width="3.109375" style="3" customWidth="1"/>
    <col min="29" max="30" width="13.33203125" style="3"/>
    <col min="31" max="32" width="11" style="3" customWidth="1"/>
    <col min="33" max="34" width="11.44140625" style="3" customWidth="1"/>
    <col min="35" max="36" width="11" style="3" customWidth="1"/>
    <col min="37" max="37" width="13.33203125" style="3"/>
    <col min="38" max="38" width="3.33203125" style="3" customWidth="1"/>
    <col min="39" max="40" width="13.33203125" style="3"/>
    <col min="41" max="42" width="10" style="3" customWidth="1"/>
    <col min="43" max="44" width="11" style="3" customWidth="1"/>
    <col min="45" max="46" width="10.77734375" style="3" customWidth="1"/>
    <col min="47" max="47" width="13.33203125" style="3"/>
    <col min="48" max="48" width="3.33203125" style="3" customWidth="1"/>
    <col min="49" max="50" width="13.33203125" style="3"/>
    <col min="51" max="56" width="10" style="3" customWidth="1"/>
    <col min="57" max="57" width="13.33203125" style="3"/>
    <col min="58" max="58" width="3.33203125" style="3" customWidth="1"/>
    <col min="59" max="60" width="13.33203125" style="3"/>
    <col min="61" max="67" width="10.33203125" style="3" customWidth="1"/>
    <col min="68" max="68" width="3.33203125" style="3" customWidth="1"/>
    <col min="69" max="69" width="20" style="3" customWidth="1"/>
    <col min="70" max="16384" width="13.33203125" style="3"/>
  </cols>
  <sheetData>
    <row r="1" spans="1:7" s="90" customFormat="1" ht="15" customHeight="1" x14ac:dyDescent="0.2">
      <c r="A1" s="183" t="s">
        <v>282</v>
      </c>
      <c r="B1" s="117"/>
    </row>
    <row r="2" spans="1:7" ht="15" customHeight="1" x14ac:dyDescent="0.2">
      <c r="A2" s="182"/>
    </row>
    <row r="3" spans="1:7" ht="15" customHeight="1" x14ac:dyDescent="0.2">
      <c r="A3" s="181" t="s">
        <v>466</v>
      </c>
      <c r="B3" s="63"/>
      <c r="C3" s="63"/>
      <c r="D3" s="144"/>
      <c r="E3" s="144"/>
      <c r="F3" s="14"/>
      <c r="G3" s="14"/>
    </row>
    <row r="4" spans="1:7" ht="15" customHeight="1" thickBot="1" x14ac:dyDescent="0.25">
      <c r="A4" s="14"/>
      <c r="B4" s="14"/>
      <c r="C4" s="14"/>
      <c r="D4" s="144"/>
      <c r="E4" s="144"/>
      <c r="F4" s="14"/>
      <c r="G4" s="176" t="s">
        <v>499</v>
      </c>
    </row>
    <row r="5" spans="1:7" ht="17.100000000000001" customHeight="1" x14ac:dyDescent="0.2">
      <c r="A5" s="309" t="s">
        <v>2</v>
      </c>
      <c r="B5" s="332" t="s">
        <v>287</v>
      </c>
      <c r="C5" s="309"/>
      <c r="D5" s="333" t="s">
        <v>1</v>
      </c>
      <c r="E5" s="334"/>
      <c r="F5" s="334"/>
      <c r="G5" s="334"/>
    </row>
    <row r="6" spans="1:7" ht="17.100000000000001" customHeight="1" x14ac:dyDescent="0.2">
      <c r="A6" s="311"/>
      <c r="B6" s="103"/>
      <c r="C6" s="145" t="s">
        <v>275</v>
      </c>
      <c r="D6" s="146" t="s">
        <v>288</v>
      </c>
      <c r="E6" s="145" t="s">
        <v>275</v>
      </c>
      <c r="F6" s="145" t="s">
        <v>3</v>
      </c>
      <c r="G6" s="147" t="s">
        <v>4</v>
      </c>
    </row>
    <row r="7" spans="1:7" ht="15.6" customHeight="1" x14ac:dyDescent="0.2">
      <c r="A7" s="68"/>
      <c r="B7" s="148" t="s">
        <v>6</v>
      </c>
      <c r="C7" s="149" t="s">
        <v>180</v>
      </c>
      <c r="D7" s="150" t="s">
        <v>7</v>
      </c>
      <c r="E7" s="150" t="s">
        <v>180</v>
      </c>
      <c r="F7" s="150"/>
      <c r="G7" s="68"/>
    </row>
    <row r="8" spans="1:7" ht="17.100000000000001" customHeight="1" x14ac:dyDescent="0.2">
      <c r="A8" s="151" t="s">
        <v>425</v>
      </c>
      <c r="B8" s="257">
        <f>SUM(B10:B44)</f>
        <v>189482</v>
      </c>
      <c r="C8" s="280">
        <v>1.6528881282825703</v>
      </c>
      <c r="D8" s="257">
        <f>SUM(D10:D44)</f>
        <v>386330</v>
      </c>
      <c r="E8" s="280">
        <v>0.69356658995123333</v>
      </c>
      <c r="F8" s="257">
        <f t="shared" ref="F8:G8" si="0">SUM(F10:F44)</f>
        <v>183937</v>
      </c>
      <c r="G8" s="257">
        <f t="shared" si="0"/>
        <v>202393</v>
      </c>
    </row>
    <row r="9" spans="1:7" ht="9" customHeight="1" x14ac:dyDescent="0.2">
      <c r="A9" s="93"/>
      <c r="B9" s="281"/>
      <c r="C9" s="268"/>
      <c r="D9" s="282"/>
      <c r="E9" s="268"/>
      <c r="F9" s="195"/>
      <c r="G9" s="195"/>
    </row>
    <row r="10" spans="1:7" ht="16.2" customHeight="1" x14ac:dyDescent="0.2">
      <c r="A10" s="93" t="s">
        <v>8</v>
      </c>
      <c r="B10" s="283">
        <v>5148</v>
      </c>
      <c r="C10" s="284">
        <v>4.4007300750354972</v>
      </c>
      <c r="D10" s="195">
        <v>8612</v>
      </c>
      <c r="E10" s="285">
        <v>3.8340969375452172</v>
      </c>
      <c r="F10" s="286">
        <v>4090</v>
      </c>
      <c r="G10" s="286">
        <v>4522</v>
      </c>
    </row>
    <row r="11" spans="1:7" ht="16.2" customHeight="1" x14ac:dyDescent="0.2">
      <c r="A11" s="93" t="s">
        <v>9</v>
      </c>
      <c r="B11" s="283">
        <v>5377</v>
      </c>
      <c r="C11" s="284">
        <v>0.59869036482693705</v>
      </c>
      <c r="D11" s="195">
        <v>9641</v>
      </c>
      <c r="E11" s="285">
        <v>-0.50567595459236614</v>
      </c>
      <c r="F11" s="286">
        <v>4742</v>
      </c>
      <c r="G11" s="286">
        <v>4899</v>
      </c>
    </row>
    <row r="12" spans="1:7" ht="16.2" customHeight="1" x14ac:dyDescent="0.2">
      <c r="A12" s="93" t="s">
        <v>10</v>
      </c>
      <c r="B12" s="283">
        <v>6212</v>
      </c>
      <c r="C12" s="284">
        <v>1.5862632869991788</v>
      </c>
      <c r="D12" s="195">
        <v>11704</v>
      </c>
      <c r="E12" s="285">
        <v>0.89655172413793949</v>
      </c>
      <c r="F12" s="286">
        <v>5583</v>
      </c>
      <c r="G12" s="286">
        <v>6121</v>
      </c>
    </row>
    <row r="13" spans="1:7" ht="16.2" customHeight="1" x14ac:dyDescent="0.2">
      <c r="A13" s="93" t="s">
        <v>11</v>
      </c>
      <c r="B13" s="283">
        <v>4126</v>
      </c>
      <c r="C13" s="287">
        <v>-0.26589315929417268</v>
      </c>
      <c r="D13" s="195">
        <v>7610</v>
      </c>
      <c r="E13" s="285">
        <v>-1.2842132572318032</v>
      </c>
      <c r="F13" s="286">
        <v>3576</v>
      </c>
      <c r="G13" s="286">
        <v>4034</v>
      </c>
    </row>
    <row r="14" spans="1:7" ht="16.2" customHeight="1" x14ac:dyDescent="0.2">
      <c r="A14" s="93" t="s">
        <v>12</v>
      </c>
      <c r="B14" s="283">
        <v>8106</v>
      </c>
      <c r="C14" s="284">
        <v>2.7116066903193126</v>
      </c>
      <c r="D14" s="195">
        <v>15364</v>
      </c>
      <c r="E14" s="285">
        <v>1.5331747290510123</v>
      </c>
      <c r="F14" s="286">
        <v>7687</v>
      </c>
      <c r="G14" s="286">
        <v>7677</v>
      </c>
    </row>
    <row r="15" spans="1:7" ht="16.2" customHeight="1" x14ac:dyDescent="0.2">
      <c r="A15" s="93" t="s">
        <v>13</v>
      </c>
      <c r="B15" s="283">
        <v>3728</v>
      </c>
      <c r="C15" s="284">
        <v>1.9414820891441087</v>
      </c>
      <c r="D15" s="195">
        <v>6658</v>
      </c>
      <c r="E15" s="285">
        <v>0.5892128720350609</v>
      </c>
      <c r="F15" s="286">
        <v>3244</v>
      </c>
      <c r="G15" s="286">
        <v>3414</v>
      </c>
    </row>
    <row r="16" spans="1:7" ht="16.2" customHeight="1" x14ac:dyDescent="0.2">
      <c r="A16" s="93" t="s">
        <v>14</v>
      </c>
      <c r="B16" s="283">
        <v>7150</v>
      </c>
      <c r="C16" s="284">
        <v>0.66169224271435123</v>
      </c>
      <c r="D16" s="195">
        <v>15001</v>
      </c>
      <c r="E16" s="285">
        <v>-0.4644681839294007</v>
      </c>
      <c r="F16" s="286">
        <v>7154</v>
      </c>
      <c r="G16" s="286">
        <v>7847</v>
      </c>
    </row>
    <row r="17" spans="1:7" ht="16.2" customHeight="1" x14ac:dyDescent="0.2">
      <c r="A17" s="93" t="s">
        <v>15</v>
      </c>
      <c r="B17" s="283">
        <v>6982</v>
      </c>
      <c r="C17" s="284">
        <v>7.1664038985241874E-2</v>
      </c>
      <c r="D17" s="195">
        <v>15592</v>
      </c>
      <c r="E17" s="285">
        <v>-0.15368852459016757</v>
      </c>
      <c r="F17" s="286">
        <v>7298</v>
      </c>
      <c r="G17" s="286">
        <v>8294</v>
      </c>
    </row>
    <row r="18" spans="1:7" ht="16.2" customHeight="1" x14ac:dyDescent="0.2">
      <c r="A18" s="93" t="s">
        <v>16</v>
      </c>
      <c r="B18" s="283">
        <v>8231</v>
      </c>
      <c r="C18" s="284">
        <v>2.8232354778263691</v>
      </c>
      <c r="D18" s="195">
        <v>17745</v>
      </c>
      <c r="E18" s="285">
        <v>2.2648686030428689</v>
      </c>
      <c r="F18" s="286">
        <v>8575</v>
      </c>
      <c r="G18" s="286">
        <v>9170</v>
      </c>
    </row>
    <row r="19" spans="1:7" ht="16.2" customHeight="1" x14ac:dyDescent="0.2">
      <c r="A19" s="93" t="s">
        <v>17</v>
      </c>
      <c r="B19" s="283">
        <v>4810</v>
      </c>
      <c r="C19" s="284">
        <v>0.73298429319372804</v>
      </c>
      <c r="D19" s="195">
        <v>11281</v>
      </c>
      <c r="E19" s="285">
        <v>-0.21229544449358206</v>
      </c>
      <c r="F19" s="286">
        <v>5505</v>
      </c>
      <c r="G19" s="286">
        <v>5776</v>
      </c>
    </row>
    <row r="20" spans="1:7" ht="16.2" customHeight="1" x14ac:dyDescent="0.2">
      <c r="A20" s="93" t="s">
        <v>18</v>
      </c>
      <c r="B20" s="283">
        <v>3123</v>
      </c>
      <c r="C20" s="284">
        <v>0.25682182985553581</v>
      </c>
      <c r="D20" s="195">
        <v>7781</v>
      </c>
      <c r="E20" s="285">
        <v>-0.86635240157981741</v>
      </c>
      <c r="F20" s="286">
        <v>3752</v>
      </c>
      <c r="G20" s="286">
        <v>4029</v>
      </c>
    </row>
    <row r="21" spans="1:7" ht="16.2" customHeight="1" x14ac:dyDescent="0.2">
      <c r="A21" s="93" t="s">
        <v>19</v>
      </c>
      <c r="B21" s="283">
        <v>4468</v>
      </c>
      <c r="C21" s="284">
        <v>0.78953304759756815</v>
      </c>
      <c r="D21" s="195">
        <v>9750</v>
      </c>
      <c r="E21" s="285">
        <v>-0.50005102561485604</v>
      </c>
      <c r="F21" s="286">
        <v>4588</v>
      </c>
      <c r="G21" s="286">
        <v>5162</v>
      </c>
    </row>
    <row r="22" spans="1:7" ht="16.2" customHeight="1" x14ac:dyDescent="0.2">
      <c r="A22" s="93" t="s">
        <v>20</v>
      </c>
      <c r="B22" s="283">
        <v>5501</v>
      </c>
      <c r="C22" s="284">
        <v>2.4394785847299705</v>
      </c>
      <c r="D22" s="195">
        <v>8958</v>
      </c>
      <c r="E22" s="285">
        <v>1.5300918055083379</v>
      </c>
      <c r="F22" s="286">
        <v>4345</v>
      </c>
      <c r="G22" s="286">
        <v>4613</v>
      </c>
    </row>
    <row r="23" spans="1:7" ht="16.2" customHeight="1" x14ac:dyDescent="0.2">
      <c r="A23" s="93" t="s">
        <v>21</v>
      </c>
      <c r="B23" s="283">
        <v>4213</v>
      </c>
      <c r="C23" s="284">
        <v>1.5670202507232389</v>
      </c>
      <c r="D23" s="195">
        <v>8817</v>
      </c>
      <c r="E23" s="285">
        <v>0.93875214653691419</v>
      </c>
      <c r="F23" s="286">
        <v>4185</v>
      </c>
      <c r="G23" s="286">
        <v>4632</v>
      </c>
    </row>
    <row r="24" spans="1:7" ht="16.2" customHeight="1" x14ac:dyDescent="0.2">
      <c r="A24" s="93" t="s">
        <v>22</v>
      </c>
      <c r="B24" s="283">
        <v>16963</v>
      </c>
      <c r="C24" s="284">
        <v>3.2754946727549417</v>
      </c>
      <c r="D24" s="195">
        <v>27742</v>
      </c>
      <c r="E24" s="285">
        <v>2.1654268247772057</v>
      </c>
      <c r="F24" s="286">
        <v>13648</v>
      </c>
      <c r="G24" s="286">
        <v>14094</v>
      </c>
    </row>
    <row r="25" spans="1:7" ht="16.2" customHeight="1" x14ac:dyDescent="0.2">
      <c r="A25" s="93" t="s">
        <v>23</v>
      </c>
      <c r="B25" s="283">
        <v>9712</v>
      </c>
      <c r="C25" s="284">
        <v>7.7913429522752597</v>
      </c>
      <c r="D25" s="195">
        <v>15880</v>
      </c>
      <c r="E25" s="285">
        <v>5.5710676771705936</v>
      </c>
      <c r="F25" s="286">
        <v>7860</v>
      </c>
      <c r="G25" s="286">
        <v>8020</v>
      </c>
    </row>
    <row r="26" spans="1:7" ht="16.2" customHeight="1" x14ac:dyDescent="0.2">
      <c r="A26" s="93" t="s">
        <v>24</v>
      </c>
      <c r="B26" s="283">
        <v>3680</v>
      </c>
      <c r="C26" s="284">
        <v>0.90485330408553999</v>
      </c>
      <c r="D26" s="195">
        <v>7334</v>
      </c>
      <c r="E26" s="288">
        <v>0.39698836413415428</v>
      </c>
      <c r="F26" s="286">
        <v>3578</v>
      </c>
      <c r="G26" s="286">
        <v>3756</v>
      </c>
    </row>
    <row r="27" spans="1:7" ht="16.2" customHeight="1" x14ac:dyDescent="0.2">
      <c r="A27" s="93" t="s">
        <v>25</v>
      </c>
      <c r="B27" s="283">
        <v>4629</v>
      </c>
      <c r="C27" s="284">
        <v>0.47753418710658746</v>
      </c>
      <c r="D27" s="195">
        <v>9152</v>
      </c>
      <c r="E27" s="285">
        <v>-0.54336013910019076</v>
      </c>
      <c r="F27" s="286">
        <v>4344</v>
      </c>
      <c r="G27" s="286">
        <v>4808</v>
      </c>
    </row>
    <row r="28" spans="1:7" ht="16.2" customHeight="1" x14ac:dyDescent="0.2">
      <c r="A28" s="93" t="s">
        <v>26</v>
      </c>
      <c r="B28" s="283">
        <v>6065</v>
      </c>
      <c r="C28" s="284">
        <v>2.7617756692646545</v>
      </c>
      <c r="D28" s="195">
        <v>13412</v>
      </c>
      <c r="E28" s="285">
        <v>2.303585049580481</v>
      </c>
      <c r="F28" s="286">
        <v>6539</v>
      </c>
      <c r="G28" s="286">
        <v>6873</v>
      </c>
    </row>
    <row r="29" spans="1:7" ht="16.2" customHeight="1" x14ac:dyDescent="0.2">
      <c r="A29" s="93" t="s">
        <v>27</v>
      </c>
      <c r="B29" s="283">
        <v>3751</v>
      </c>
      <c r="C29" s="284">
        <v>1.1051212938005373</v>
      </c>
      <c r="D29" s="195">
        <v>8681</v>
      </c>
      <c r="E29" s="285">
        <v>-0.25278639549580761</v>
      </c>
      <c r="F29" s="286">
        <v>4212</v>
      </c>
      <c r="G29" s="286">
        <v>4469</v>
      </c>
    </row>
    <row r="30" spans="1:7" ht="16.2" customHeight="1" x14ac:dyDescent="0.2">
      <c r="A30" s="93" t="s">
        <v>28</v>
      </c>
      <c r="B30" s="283">
        <v>3953</v>
      </c>
      <c r="C30" s="284">
        <v>0.43191056910569792</v>
      </c>
      <c r="D30" s="195">
        <v>9164</v>
      </c>
      <c r="E30" s="285">
        <v>-0.22863364180729651</v>
      </c>
      <c r="F30" s="286">
        <v>4346</v>
      </c>
      <c r="G30" s="286">
        <v>4818</v>
      </c>
    </row>
    <row r="31" spans="1:7" ht="16.2" customHeight="1" x14ac:dyDescent="0.2">
      <c r="A31" s="93" t="s">
        <v>29</v>
      </c>
      <c r="B31" s="283">
        <v>5618</v>
      </c>
      <c r="C31" s="284">
        <v>64.26900584795321</v>
      </c>
      <c r="D31" s="195">
        <v>11653</v>
      </c>
      <c r="E31" s="285">
        <v>60.09067179557632</v>
      </c>
      <c r="F31" s="286">
        <v>5374</v>
      </c>
      <c r="G31" s="286">
        <v>6279</v>
      </c>
    </row>
    <row r="32" spans="1:7" ht="16.2" customHeight="1" x14ac:dyDescent="0.2">
      <c r="A32" s="93" t="s">
        <v>30</v>
      </c>
      <c r="B32" s="283">
        <v>6224</v>
      </c>
      <c r="C32" s="284">
        <v>0.82617851935848918</v>
      </c>
      <c r="D32" s="195">
        <v>14722</v>
      </c>
      <c r="E32" s="285">
        <v>-0.4664998985869806</v>
      </c>
      <c r="F32" s="286">
        <v>7023</v>
      </c>
      <c r="G32" s="286">
        <v>7699</v>
      </c>
    </row>
    <row r="33" spans="1:7" ht="16.2" customHeight="1" x14ac:dyDescent="0.2">
      <c r="A33" s="93" t="s">
        <v>31</v>
      </c>
      <c r="B33" s="283">
        <v>6014</v>
      </c>
      <c r="C33" s="284">
        <v>0.26675558519506648</v>
      </c>
      <c r="D33" s="195">
        <v>14637</v>
      </c>
      <c r="E33" s="285">
        <v>-0.62461810034625254</v>
      </c>
      <c r="F33" s="286">
        <v>7062</v>
      </c>
      <c r="G33" s="286">
        <v>7575</v>
      </c>
    </row>
    <row r="34" spans="1:7" ht="16.2" customHeight="1" x14ac:dyDescent="0.2">
      <c r="A34" s="93" t="s">
        <v>32</v>
      </c>
      <c r="B34" s="283">
        <v>4142</v>
      </c>
      <c r="C34" s="284">
        <v>-9.6478533526289656E-2</v>
      </c>
      <c r="D34" s="195">
        <v>8941</v>
      </c>
      <c r="E34" s="285">
        <v>-1.3461326271653973</v>
      </c>
      <c r="F34" s="286">
        <v>4075</v>
      </c>
      <c r="G34" s="286">
        <v>4866</v>
      </c>
    </row>
    <row r="35" spans="1:7" ht="16.2" customHeight="1" x14ac:dyDescent="0.2">
      <c r="A35" s="93" t="s">
        <v>33</v>
      </c>
      <c r="B35" s="283">
        <v>4409</v>
      </c>
      <c r="C35" s="287">
        <v>0.68508791961634508</v>
      </c>
      <c r="D35" s="195">
        <v>9353</v>
      </c>
      <c r="E35" s="285">
        <v>-0.35158747070104246</v>
      </c>
      <c r="F35" s="286">
        <v>4311</v>
      </c>
      <c r="G35" s="286">
        <v>5042</v>
      </c>
    </row>
    <row r="36" spans="1:7" ht="16.2" customHeight="1" x14ac:dyDescent="0.2">
      <c r="A36" s="93" t="s">
        <v>280</v>
      </c>
      <c r="B36" s="283">
        <v>1696</v>
      </c>
      <c r="C36" s="284">
        <v>0.11806375442739991</v>
      </c>
      <c r="D36" s="195">
        <v>5331</v>
      </c>
      <c r="E36" s="285">
        <v>0.18793459875963148</v>
      </c>
      <c r="F36" s="286">
        <v>2639</v>
      </c>
      <c r="G36" s="286">
        <v>2692</v>
      </c>
    </row>
    <row r="37" spans="1:7" ht="16.2" customHeight="1" x14ac:dyDescent="0.2">
      <c r="A37" s="93" t="s">
        <v>34</v>
      </c>
      <c r="B37" s="283">
        <v>5043</v>
      </c>
      <c r="C37" s="284">
        <v>1.0216346153846256</v>
      </c>
      <c r="D37" s="195">
        <v>10967</v>
      </c>
      <c r="E37" s="285">
        <v>0.10953902327703879</v>
      </c>
      <c r="F37" s="286">
        <v>5039</v>
      </c>
      <c r="G37" s="286">
        <v>5928</v>
      </c>
    </row>
    <row r="38" spans="1:7" ht="16.2" customHeight="1" x14ac:dyDescent="0.2">
      <c r="A38" s="93" t="s">
        <v>35</v>
      </c>
      <c r="B38" s="283">
        <v>3229</v>
      </c>
      <c r="C38" s="284">
        <v>5.1791530944625297</v>
      </c>
      <c r="D38" s="195">
        <v>6648</v>
      </c>
      <c r="E38" s="285">
        <v>3.0058878215060369</v>
      </c>
      <c r="F38" s="286">
        <v>2896</v>
      </c>
      <c r="G38" s="286">
        <v>3752</v>
      </c>
    </row>
    <row r="39" spans="1:7" ht="16.2" customHeight="1" x14ac:dyDescent="0.2">
      <c r="A39" s="93" t="s">
        <v>36</v>
      </c>
      <c r="B39" s="283">
        <v>4087</v>
      </c>
      <c r="C39" s="284">
        <v>-2.3183556405353745</v>
      </c>
      <c r="D39" s="195">
        <v>8673</v>
      </c>
      <c r="E39" s="285">
        <v>-2.5943396226415061</v>
      </c>
      <c r="F39" s="286">
        <v>4011</v>
      </c>
      <c r="G39" s="286">
        <v>4662</v>
      </c>
    </row>
    <row r="40" spans="1:7" ht="16.2" customHeight="1" x14ac:dyDescent="0.2">
      <c r="A40" s="93" t="s">
        <v>37</v>
      </c>
      <c r="B40" s="283">
        <v>5036</v>
      </c>
      <c r="C40" s="284">
        <v>-0.13880626611144642</v>
      </c>
      <c r="D40" s="195">
        <v>11059</v>
      </c>
      <c r="E40" s="285">
        <v>-0.58432218626393029</v>
      </c>
      <c r="F40" s="286">
        <v>5071</v>
      </c>
      <c r="G40" s="286">
        <v>5988</v>
      </c>
    </row>
    <row r="41" spans="1:7" ht="16.2" customHeight="1" x14ac:dyDescent="0.2">
      <c r="A41" s="93" t="s">
        <v>38</v>
      </c>
      <c r="B41" s="283">
        <v>5610</v>
      </c>
      <c r="C41" s="284">
        <v>2.4657534246575352</v>
      </c>
      <c r="D41" s="195">
        <v>12702</v>
      </c>
      <c r="E41" s="285">
        <v>2.0896961903231093</v>
      </c>
      <c r="F41" s="286">
        <v>5849</v>
      </c>
      <c r="G41" s="286">
        <v>6853</v>
      </c>
    </row>
    <row r="42" spans="1:7" ht="16.2" customHeight="1" x14ac:dyDescent="0.2">
      <c r="A42" s="93" t="s">
        <v>39</v>
      </c>
      <c r="B42" s="283">
        <v>3642</v>
      </c>
      <c r="C42" s="284">
        <v>1.1947763267574407</v>
      </c>
      <c r="D42" s="195">
        <v>7692</v>
      </c>
      <c r="E42" s="285">
        <v>6.4047586111495303</v>
      </c>
      <c r="F42" s="286">
        <v>3563</v>
      </c>
      <c r="G42" s="286">
        <v>4129</v>
      </c>
    </row>
    <row r="43" spans="1:7" ht="16.2" customHeight="1" x14ac:dyDescent="0.2">
      <c r="A43" s="93" t="s">
        <v>40</v>
      </c>
      <c r="B43" s="283">
        <v>5039</v>
      </c>
      <c r="C43" s="287">
        <v>-1.1960784313725492</v>
      </c>
      <c r="D43" s="195">
        <v>10949</v>
      </c>
      <c r="E43" s="285">
        <v>-1.688066804345878</v>
      </c>
      <c r="F43" s="286">
        <v>4951</v>
      </c>
      <c r="G43" s="286">
        <v>5998</v>
      </c>
    </row>
    <row r="44" spans="1:7" ht="16.2" customHeight="1" thickBot="1" x14ac:dyDescent="0.25">
      <c r="A44" s="93" t="s">
        <v>41</v>
      </c>
      <c r="B44" s="283">
        <v>3765</v>
      </c>
      <c r="C44" s="284">
        <v>1.592012951969779</v>
      </c>
      <c r="D44" s="195">
        <v>7124</v>
      </c>
      <c r="E44" s="285">
        <v>1.2363222964331344</v>
      </c>
      <c r="F44" s="286">
        <v>3222</v>
      </c>
      <c r="G44" s="286">
        <v>3902</v>
      </c>
    </row>
    <row r="45" spans="1:7" ht="15" customHeight="1" x14ac:dyDescent="0.2">
      <c r="A45" s="81"/>
      <c r="B45" s="198"/>
      <c r="C45" s="198"/>
      <c r="D45" s="289"/>
      <c r="E45" s="289"/>
      <c r="F45" s="198"/>
      <c r="G45" s="199" t="s">
        <v>270</v>
      </c>
    </row>
    <row r="46" spans="1:7" ht="15" customHeight="1" x14ac:dyDescent="0.2">
      <c r="A46" s="14" t="s">
        <v>426</v>
      </c>
    </row>
    <row r="47" spans="1:7" ht="15" customHeight="1" x14ac:dyDescent="0.2">
      <c r="A47" s="9" t="s">
        <v>457</v>
      </c>
    </row>
  </sheetData>
  <mergeCells count="3">
    <mergeCell ref="A5:A6"/>
    <mergeCell ref="B5:C5"/>
    <mergeCell ref="D5:G5"/>
  </mergeCells>
  <phoneticPr fontId="2"/>
  <pageMargins left="0.98425196850393704" right="0.98425196850393704" top="0.78740157480314965" bottom="0.78740157480314965" header="0.51181102362204722" footer="0.51181102362204722"/>
  <pageSetup paperSize="9" firstPageNumber="7" orientation="portrait" useFirstPageNumber="1" r:id="rId1"/>
  <headerFooter alignWithMargins="0">
    <oddFooter xml:space="preserve">&amp;C&amp;"游明朝 Demibold,標準"&amp;P+11 </oddFooter>
  </headerFooter>
  <ignoredErrors>
    <ignoredError sqref="D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6"/>
  <sheetViews>
    <sheetView view="pageBreakPreview" zoomScaleNormal="100" zoomScaleSheetLayoutView="100" workbookViewId="0"/>
  </sheetViews>
  <sheetFormatPr defaultColWidth="13.33203125" defaultRowHeight="15" customHeight="1" x14ac:dyDescent="0.2"/>
  <cols>
    <col min="1" max="8" width="10" style="3" customWidth="1"/>
    <col min="9" max="10" width="12.77734375" style="3" customWidth="1"/>
    <col min="11" max="16384" width="13.33203125" style="3"/>
  </cols>
  <sheetData>
    <row r="1" spans="1:8" s="90" customFormat="1" ht="15" customHeight="1" x14ac:dyDescent="0.2">
      <c r="H1" s="4" t="s">
        <v>43</v>
      </c>
    </row>
    <row r="3" spans="1:8" ht="15" customHeight="1" x14ac:dyDescent="0.2">
      <c r="A3" s="62" t="s">
        <v>467</v>
      </c>
      <c r="B3" s="86"/>
      <c r="C3" s="14"/>
      <c r="D3" s="14"/>
      <c r="E3" s="14"/>
      <c r="F3" s="14"/>
      <c r="G3" s="14"/>
      <c r="H3" s="14"/>
    </row>
    <row r="4" spans="1:8" ht="15" customHeight="1" thickBot="1" x14ac:dyDescent="0.25">
      <c r="A4" s="14"/>
      <c r="B4" s="14"/>
      <c r="C4" s="14"/>
      <c r="D4" s="14"/>
      <c r="E4" s="14"/>
      <c r="F4" s="104"/>
      <c r="G4" s="152"/>
      <c r="H4" s="176" t="s">
        <v>500</v>
      </c>
    </row>
    <row r="5" spans="1:8" ht="24.9" customHeight="1" x14ac:dyDescent="0.2">
      <c r="A5" s="153" t="s">
        <v>120</v>
      </c>
      <c r="B5" s="154" t="s">
        <v>288</v>
      </c>
      <c r="C5" s="155" t="s">
        <v>45</v>
      </c>
      <c r="D5" s="153" t="s">
        <v>46</v>
      </c>
      <c r="E5" s="155" t="s">
        <v>120</v>
      </c>
      <c r="F5" s="154" t="s">
        <v>288</v>
      </c>
      <c r="G5" s="155" t="s">
        <v>45</v>
      </c>
      <c r="H5" s="153" t="s">
        <v>46</v>
      </c>
    </row>
    <row r="6" spans="1:8" ht="21" customHeight="1" x14ac:dyDescent="0.2">
      <c r="A6" s="104"/>
      <c r="B6" s="156" t="s">
        <v>122</v>
      </c>
      <c r="C6" s="14"/>
      <c r="D6" s="14"/>
      <c r="E6" s="157"/>
      <c r="F6" s="14"/>
      <c r="G6" s="14"/>
      <c r="H6" s="14"/>
    </row>
    <row r="7" spans="1:8" ht="21" customHeight="1" x14ac:dyDescent="0.2">
      <c r="A7" s="158" t="s">
        <v>121</v>
      </c>
      <c r="B7" s="139">
        <f>SUM(B9:B32,F9:F33)</f>
        <v>22139</v>
      </c>
      <c r="C7" s="88">
        <f>SUM(C9:C32,G9:G33)</f>
        <v>11376</v>
      </c>
      <c r="D7" s="88">
        <f>SUM(D9:D32,H9:H33)</f>
        <v>10763</v>
      </c>
      <c r="E7" s="159"/>
      <c r="F7" s="113"/>
      <c r="G7" s="87"/>
      <c r="H7" s="87"/>
    </row>
    <row r="8" spans="1:8" ht="21" customHeight="1" x14ac:dyDescent="0.2">
      <c r="A8" s="93"/>
      <c r="B8" s="113"/>
      <c r="C8" s="74"/>
      <c r="D8" s="74"/>
      <c r="E8" s="159"/>
      <c r="F8" s="74"/>
      <c r="G8" s="74"/>
      <c r="H8" s="74"/>
    </row>
    <row r="9" spans="1:8" ht="21" customHeight="1" x14ac:dyDescent="0.2">
      <c r="A9" s="93" t="s">
        <v>123</v>
      </c>
      <c r="B9" s="246">
        <v>206</v>
      </c>
      <c r="C9" s="195">
        <v>119</v>
      </c>
      <c r="D9" s="195">
        <v>87</v>
      </c>
      <c r="E9" s="290" t="s">
        <v>168</v>
      </c>
      <c r="F9" s="246">
        <v>345</v>
      </c>
      <c r="G9" s="208">
        <v>187</v>
      </c>
      <c r="H9" s="195">
        <v>158</v>
      </c>
    </row>
    <row r="10" spans="1:8" ht="21" customHeight="1" x14ac:dyDescent="0.2">
      <c r="A10" s="93" t="s">
        <v>125</v>
      </c>
      <c r="B10" s="246">
        <v>20</v>
      </c>
      <c r="C10" s="195">
        <v>13</v>
      </c>
      <c r="D10" s="195">
        <v>7</v>
      </c>
      <c r="E10" s="290" t="s">
        <v>124</v>
      </c>
      <c r="F10" s="246">
        <v>861</v>
      </c>
      <c r="G10" s="208">
        <v>413</v>
      </c>
      <c r="H10" s="195">
        <v>448</v>
      </c>
    </row>
    <row r="11" spans="1:8" ht="21" customHeight="1" x14ac:dyDescent="0.2">
      <c r="A11" s="93" t="s">
        <v>127</v>
      </c>
      <c r="B11" s="246">
        <v>22</v>
      </c>
      <c r="C11" s="195">
        <v>11</v>
      </c>
      <c r="D11" s="195">
        <v>11</v>
      </c>
      <c r="E11" s="290" t="s">
        <v>126</v>
      </c>
      <c r="F11" s="246">
        <v>9045</v>
      </c>
      <c r="G11" s="208">
        <v>4418</v>
      </c>
      <c r="H11" s="195">
        <v>4627</v>
      </c>
    </row>
    <row r="12" spans="1:8" ht="21" customHeight="1" x14ac:dyDescent="0.2">
      <c r="A12" s="93" t="s">
        <v>129</v>
      </c>
      <c r="B12" s="246">
        <v>136</v>
      </c>
      <c r="C12" s="195">
        <v>75</v>
      </c>
      <c r="D12" s="195">
        <v>61</v>
      </c>
      <c r="E12" s="290" t="s">
        <v>128</v>
      </c>
      <c r="F12" s="246">
        <v>1880</v>
      </c>
      <c r="G12" s="208">
        <v>947</v>
      </c>
      <c r="H12" s="195">
        <v>933</v>
      </c>
    </row>
    <row r="13" spans="1:8" ht="21" customHeight="1" x14ac:dyDescent="0.2">
      <c r="A13" s="93" t="s">
        <v>131</v>
      </c>
      <c r="B13" s="246">
        <v>19</v>
      </c>
      <c r="C13" s="195">
        <v>10</v>
      </c>
      <c r="D13" s="195">
        <v>9</v>
      </c>
      <c r="E13" s="290" t="s">
        <v>130</v>
      </c>
      <c r="F13" s="246">
        <v>305</v>
      </c>
      <c r="G13" s="208">
        <v>141</v>
      </c>
      <c r="H13" s="195">
        <v>164</v>
      </c>
    </row>
    <row r="14" spans="1:8" ht="21" customHeight="1" x14ac:dyDescent="0.2">
      <c r="A14" s="93" t="s">
        <v>132</v>
      </c>
      <c r="B14" s="246">
        <v>21</v>
      </c>
      <c r="C14" s="195">
        <v>15</v>
      </c>
      <c r="D14" s="195">
        <v>6</v>
      </c>
      <c r="E14" s="290" t="s">
        <v>486</v>
      </c>
      <c r="F14" s="246">
        <v>206</v>
      </c>
      <c r="G14" s="208">
        <v>93</v>
      </c>
      <c r="H14" s="195">
        <v>113</v>
      </c>
    </row>
    <row r="15" spans="1:8" ht="21" customHeight="1" x14ac:dyDescent="0.2">
      <c r="A15" s="93" t="s">
        <v>134</v>
      </c>
      <c r="B15" s="246">
        <v>35</v>
      </c>
      <c r="C15" s="195">
        <v>22</v>
      </c>
      <c r="D15" s="195">
        <v>13</v>
      </c>
      <c r="E15" s="290" t="s">
        <v>133</v>
      </c>
      <c r="F15" s="246">
        <v>123</v>
      </c>
      <c r="G15" s="208">
        <v>65</v>
      </c>
      <c r="H15" s="195">
        <v>58</v>
      </c>
    </row>
    <row r="16" spans="1:8" ht="21" customHeight="1" x14ac:dyDescent="0.2">
      <c r="A16" s="93" t="s">
        <v>136</v>
      </c>
      <c r="B16" s="246">
        <v>67</v>
      </c>
      <c r="C16" s="195">
        <v>37</v>
      </c>
      <c r="D16" s="195">
        <v>30</v>
      </c>
      <c r="E16" s="290" t="s">
        <v>135</v>
      </c>
      <c r="F16" s="246">
        <v>85</v>
      </c>
      <c r="G16" s="208">
        <v>41</v>
      </c>
      <c r="H16" s="195">
        <v>44</v>
      </c>
    </row>
    <row r="17" spans="1:8" ht="21" customHeight="1" x14ac:dyDescent="0.2">
      <c r="A17" s="93" t="s">
        <v>138</v>
      </c>
      <c r="B17" s="246">
        <v>64</v>
      </c>
      <c r="C17" s="195">
        <v>37</v>
      </c>
      <c r="D17" s="195">
        <v>27</v>
      </c>
      <c r="E17" s="290" t="s">
        <v>137</v>
      </c>
      <c r="F17" s="246">
        <v>312</v>
      </c>
      <c r="G17" s="208">
        <v>153</v>
      </c>
      <c r="H17" s="195">
        <v>159</v>
      </c>
    </row>
    <row r="18" spans="1:8" ht="21" customHeight="1" x14ac:dyDescent="0.2">
      <c r="A18" s="93" t="s">
        <v>140</v>
      </c>
      <c r="B18" s="246">
        <v>48</v>
      </c>
      <c r="C18" s="195">
        <v>27</v>
      </c>
      <c r="D18" s="195">
        <v>21</v>
      </c>
      <c r="E18" s="290" t="s">
        <v>139</v>
      </c>
      <c r="F18" s="246">
        <v>445</v>
      </c>
      <c r="G18" s="208">
        <v>231</v>
      </c>
      <c r="H18" s="195">
        <v>214</v>
      </c>
    </row>
    <row r="19" spans="1:8" ht="21" customHeight="1" x14ac:dyDescent="0.2">
      <c r="A19" s="93" t="s">
        <v>142</v>
      </c>
      <c r="B19" s="246">
        <v>418</v>
      </c>
      <c r="C19" s="195">
        <v>243</v>
      </c>
      <c r="D19" s="195">
        <v>175</v>
      </c>
      <c r="E19" s="290" t="s">
        <v>141</v>
      </c>
      <c r="F19" s="246">
        <v>146</v>
      </c>
      <c r="G19" s="208">
        <v>66</v>
      </c>
      <c r="H19" s="195">
        <v>80</v>
      </c>
    </row>
    <row r="20" spans="1:8" ht="21" customHeight="1" x14ac:dyDescent="0.2">
      <c r="A20" s="93" t="s">
        <v>144</v>
      </c>
      <c r="B20" s="246">
        <v>472</v>
      </c>
      <c r="C20" s="195">
        <v>277</v>
      </c>
      <c r="D20" s="195">
        <v>195</v>
      </c>
      <c r="E20" s="290" t="s">
        <v>143</v>
      </c>
      <c r="F20" s="246">
        <v>109</v>
      </c>
      <c r="G20" s="208">
        <v>48</v>
      </c>
      <c r="H20" s="195">
        <v>61</v>
      </c>
    </row>
    <row r="21" spans="1:8" ht="21" customHeight="1" x14ac:dyDescent="0.2">
      <c r="A21" s="93" t="s">
        <v>146</v>
      </c>
      <c r="B21" s="246">
        <v>1989</v>
      </c>
      <c r="C21" s="195">
        <v>1125</v>
      </c>
      <c r="D21" s="195">
        <v>864</v>
      </c>
      <c r="E21" s="290" t="s">
        <v>145</v>
      </c>
      <c r="F21" s="246">
        <v>175</v>
      </c>
      <c r="G21" s="208">
        <v>91</v>
      </c>
      <c r="H21" s="195">
        <v>84</v>
      </c>
    </row>
    <row r="22" spans="1:8" ht="21" customHeight="1" x14ac:dyDescent="0.2">
      <c r="A22" s="93" t="s">
        <v>485</v>
      </c>
      <c r="B22" s="246">
        <v>762</v>
      </c>
      <c r="C22" s="195">
        <v>422</v>
      </c>
      <c r="D22" s="195">
        <v>340</v>
      </c>
      <c r="E22" s="290" t="s">
        <v>147</v>
      </c>
      <c r="F22" s="246">
        <v>183</v>
      </c>
      <c r="G22" s="208">
        <v>92</v>
      </c>
      <c r="H22" s="195">
        <v>91</v>
      </c>
    </row>
    <row r="23" spans="1:8" ht="21" customHeight="1" x14ac:dyDescent="0.2">
      <c r="A23" s="93" t="s">
        <v>149</v>
      </c>
      <c r="B23" s="246">
        <v>75</v>
      </c>
      <c r="C23" s="195">
        <v>33</v>
      </c>
      <c r="D23" s="195">
        <v>42</v>
      </c>
      <c r="E23" s="290" t="s">
        <v>148</v>
      </c>
      <c r="F23" s="246">
        <v>89</v>
      </c>
      <c r="G23" s="208">
        <v>45</v>
      </c>
      <c r="H23" s="195">
        <v>44</v>
      </c>
    </row>
    <row r="24" spans="1:8" ht="21" customHeight="1" x14ac:dyDescent="0.2">
      <c r="A24" s="93" t="s">
        <v>151</v>
      </c>
      <c r="B24" s="246">
        <v>56</v>
      </c>
      <c r="C24" s="195">
        <v>31</v>
      </c>
      <c r="D24" s="195">
        <v>25</v>
      </c>
      <c r="E24" s="290" t="s">
        <v>150</v>
      </c>
      <c r="F24" s="246">
        <v>604</v>
      </c>
      <c r="G24" s="208">
        <v>337</v>
      </c>
      <c r="H24" s="195">
        <v>267</v>
      </c>
    </row>
    <row r="25" spans="1:8" ht="21" customHeight="1" x14ac:dyDescent="0.2">
      <c r="A25" s="93" t="s">
        <v>153</v>
      </c>
      <c r="B25" s="246">
        <v>141</v>
      </c>
      <c r="C25" s="195">
        <v>79</v>
      </c>
      <c r="D25" s="195">
        <v>62</v>
      </c>
      <c r="E25" s="290" t="s">
        <v>152</v>
      </c>
      <c r="F25" s="246">
        <v>57</v>
      </c>
      <c r="G25" s="208">
        <v>26</v>
      </c>
      <c r="H25" s="195">
        <v>31</v>
      </c>
    </row>
    <row r="26" spans="1:8" ht="21" customHeight="1" x14ac:dyDescent="0.2">
      <c r="A26" s="93" t="s">
        <v>155</v>
      </c>
      <c r="B26" s="246">
        <v>101</v>
      </c>
      <c r="C26" s="195">
        <v>52</v>
      </c>
      <c r="D26" s="195">
        <v>49</v>
      </c>
      <c r="E26" s="290" t="s">
        <v>154</v>
      </c>
      <c r="F26" s="246">
        <v>64</v>
      </c>
      <c r="G26" s="208">
        <v>36</v>
      </c>
      <c r="H26" s="195">
        <v>28</v>
      </c>
    </row>
    <row r="27" spans="1:8" ht="21" customHeight="1" x14ac:dyDescent="0.2">
      <c r="A27" s="93" t="s">
        <v>157</v>
      </c>
      <c r="B27" s="246">
        <v>20</v>
      </c>
      <c r="C27" s="195">
        <v>8</v>
      </c>
      <c r="D27" s="195">
        <v>12</v>
      </c>
      <c r="E27" s="290" t="s">
        <v>156</v>
      </c>
      <c r="F27" s="246">
        <v>82</v>
      </c>
      <c r="G27" s="208">
        <v>42</v>
      </c>
      <c r="H27" s="195">
        <v>40</v>
      </c>
    </row>
    <row r="28" spans="1:8" ht="21" customHeight="1" x14ac:dyDescent="0.2">
      <c r="A28" s="93" t="s">
        <v>159</v>
      </c>
      <c r="B28" s="246">
        <v>92</v>
      </c>
      <c r="C28" s="195">
        <v>50</v>
      </c>
      <c r="D28" s="195">
        <v>42</v>
      </c>
      <c r="E28" s="290" t="s">
        <v>158</v>
      </c>
      <c r="F28" s="246">
        <v>58</v>
      </c>
      <c r="G28" s="208">
        <v>30</v>
      </c>
      <c r="H28" s="195">
        <v>28</v>
      </c>
    </row>
    <row r="29" spans="1:8" ht="21" customHeight="1" x14ac:dyDescent="0.2">
      <c r="A29" s="93" t="s">
        <v>161</v>
      </c>
      <c r="B29" s="246">
        <v>113</v>
      </c>
      <c r="C29" s="195">
        <v>67</v>
      </c>
      <c r="D29" s="195">
        <v>46</v>
      </c>
      <c r="E29" s="290" t="s">
        <v>160</v>
      </c>
      <c r="F29" s="246">
        <v>48</v>
      </c>
      <c r="G29" s="208">
        <v>21</v>
      </c>
      <c r="H29" s="195">
        <v>27</v>
      </c>
    </row>
    <row r="30" spans="1:8" ht="21" customHeight="1" x14ac:dyDescent="0.2">
      <c r="A30" s="93" t="s">
        <v>162</v>
      </c>
      <c r="B30" s="246">
        <v>208</v>
      </c>
      <c r="C30" s="195">
        <v>118</v>
      </c>
      <c r="D30" s="195">
        <v>90</v>
      </c>
      <c r="E30" s="290" t="s">
        <v>487</v>
      </c>
      <c r="F30" s="246">
        <v>85</v>
      </c>
      <c r="G30" s="208">
        <v>46</v>
      </c>
      <c r="H30" s="195">
        <v>39</v>
      </c>
    </row>
    <row r="31" spans="1:8" ht="21" customHeight="1" x14ac:dyDescent="0.2">
      <c r="A31" s="93" t="s">
        <v>164</v>
      </c>
      <c r="B31" s="246">
        <v>730</v>
      </c>
      <c r="C31" s="195">
        <v>425</v>
      </c>
      <c r="D31" s="195">
        <v>305</v>
      </c>
      <c r="E31" s="290" t="s">
        <v>163</v>
      </c>
      <c r="F31" s="246">
        <v>139</v>
      </c>
      <c r="G31" s="208">
        <v>64</v>
      </c>
      <c r="H31" s="195">
        <v>75</v>
      </c>
    </row>
    <row r="32" spans="1:8" ht="21" customHeight="1" x14ac:dyDescent="0.2">
      <c r="A32" s="93" t="s">
        <v>166</v>
      </c>
      <c r="B32" s="246">
        <v>171</v>
      </c>
      <c r="C32" s="195">
        <v>85</v>
      </c>
      <c r="D32" s="195">
        <v>86</v>
      </c>
      <c r="E32" s="290" t="s">
        <v>165</v>
      </c>
      <c r="F32" s="246">
        <v>658</v>
      </c>
      <c r="G32" s="237">
        <v>332</v>
      </c>
      <c r="H32" s="237">
        <v>326</v>
      </c>
    </row>
    <row r="33" spans="1:8" ht="21" customHeight="1" thickBot="1" x14ac:dyDescent="0.25">
      <c r="A33" s="104"/>
      <c r="B33" s="266"/>
      <c r="C33" s="195"/>
      <c r="D33" s="195"/>
      <c r="E33" s="290" t="s">
        <v>167</v>
      </c>
      <c r="F33" s="291">
        <v>49</v>
      </c>
      <c r="G33" s="292">
        <v>30</v>
      </c>
      <c r="H33" s="292">
        <v>19</v>
      </c>
    </row>
    <row r="34" spans="1:8" ht="15" customHeight="1" x14ac:dyDescent="0.2">
      <c r="A34" s="81"/>
      <c r="B34" s="293"/>
      <c r="C34" s="293"/>
      <c r="D34" s="293"/>
      <c r="E34" s="293"/>
      <c r="F34" s="198"/>
      <c r="G34" s="198"/>
      <c r="H34" s="199" t="s">
        <v>270</v>
      </c>
    </row>
    <row r="35" spans="1:8" ht="15" customHeight="1" x14ac:dyDescent="0.2">
      <c r="A35" s="86" t="s">
        <v>458</v>
      </c>
      <c r="B35" s="294"/>
      <c r="C35" s="294"/>
      <c r="D35" s="294"/>
      <c r="E35" s="294"/>
      <c r="F35" s="203"/>
      <c r="G35" s="203"/>
      <c r="H35" s="203"/>
    </row>
    <row r="36" spans="1:8" ht="15" customHeight="1" x14ac:dyDescent="0.2">
      <c r="A36" s="86" t="s">
        <v>469</v>
      </c>
      <c r="B36" s="203"/>
      <c r="C36" s="203"/>
      <c r="D36" s="203"/>
      <c r="E36" s="203"/>
      <c r="F36" s="203"/>
      <c r="G36" s="203"/>
      <c r="H36" s="203"/>
    </row>
  </sheetData>
  <phoneticPr fontId="2"/>
  <pageMargins left="0.98425196850393704" right="0.98425196850393704" top="0.78740157480314965" bottom="0.78740157480314965" header="0.51181102362204722" footer="0.51181102362204722"/>
  <pageSetup paperSize="9" firstPageNumber="7" orientation="portrait" useFirstPageNumber="1" r:id="rId1"/>
  <headerFooter alignWithMargins="0">
    <oddFooter xml:space="preserve">&amp;C&amp;"游明朝 Demibold,標準"&amp;P+12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6"/>
  <sheetViews>
    <sheetView view="pageBreakPreview" zoomScaleNormal="100" zoomScaleSheetLayoutView="100" workbookViewId="0"/>
  </sheetViews>
  <sheetFormatPr defaultColWidth="13.33203125" defaultRowHeight="15" customHeight="1" x14ac:dyDescent="0.2"/>
  <cols>
    <col min="1" max="8" width="10" style="3" customWidth="1"/>
    <col min="9" max="16384" width="13.33203125" style="3"/>
  </cols>
  <sheetData>
    <row r="1" spans="1:8" s="90" customFormat="1" ht="15" customHeight="1" x14ac:dyDescent="0.2">
      <c r="A1" s="183" t="s">
        <v>43</v>
      </c>
    </row>
    <row r="3" spans="1:8" ht="15" customHeight="1" x14ac:dyDescent="0.2">
      <c r="A3" s="62" t="s">
        <v>468</v>
      </c>
      <c r="B3" s="63"/>
      <c r="C3" s="14"/>
      <c r="D3" s="14"/>
      <c r="E3" s="14"/>
      <c r="F3" s="14"/>
      <c r="G3" s="14"/>
      <c r="H3" s="14"/>
    </row>
    <row r="4" spans="1:8" ht="15" customHeight="1" thickBot="1" x14ac:dyDescent="0.25">
      <c r="A4" s="14"/>
      <c r="B4" s="14"/>
      <c r="C4" s="14"/>
      <c r="D4" s="14"/>
      <c r="E4" s="14"/>
      <c r="F4" s="63"/>
      <c r="G4" s="160"/>
      <c r="H4" s="176" t="s">
        <v>500</v>
      </c>
    </row>
    <row r="5" spans="1:8" ht="24.9" customHeight="1" x14ac:dyDescent="0.2">
      <c r="A5" s="153" t="s">
        <v>120</v>
      </c>
      <c r="B5" s="154" t="s">
        <v>288</v>
      </c>
      <c r="C5" s="155" t="s">
        <v>45</v>
      </c>
      <c r="D5" s="153" t="s">
        <v>46</v>
      </c>
      <c r="E5" s="155" t="s">
        <v>120</v>
      </c>
      <c r="F5" s="154" t="s">
        <v>288</v>
      </c>
      <c r="G5" s="155" t="s">
        <v>45</v>
      </c>
      <c r="H5" s="153" t="s">
        <v>46</v>
      </c>
    </row>
    <row r="6" spans="1:8" ht="21" customHeight="1" x14ac:dyDescent="0.2">
      <c r="A6" s="104"/>
      <c r="B6" s="156" t="s">
        <v>122</v>
      </c>
      <c r="C6" s="14"/>
      <c r="D6" s="14"/>
      <c r="E6" s="157"/>
      <c r="F6" s="14"/>
      <c r="G6" s="14"/>
      <c r="H6" s="14"/>
    </row>
    <row r="7" spans="1:8" ht="21" customHeight="1" x14ac:dyDescent="0.2">
      <c r="A7" s="158" t="s">
        <v>121</v>
      </c>
      <c r="B7" s="139">
        <f>SUM(B9:B32,F9:F33)</f>
        <v>21381</v>
      </c>
      <c r="C7" s="88">
        <f>SUM(C9:C32,G9:G33)</f>
        <v>11090</v>
      </c>
      <c r="D7" s="88">
        <f>SUM(D9:D32,H9:H33)</f>
        <v>10291</v>
      </c>
      <c r="E7" s="157"/>
      <c r="F7" s="113"/>
      <c r="G7" s="87"/>
      <c r="H7" s="87"/>
    </row>
    <row r="8" spans="1:8" ht="21" customHeight="1" x14ac:dyDescent="0.2">
      <c r="A8" s="104"/>
      <c r="B8" s="113"/>
      <c r="C8" s="74"/>
      <c r="D8" s="74"/>
      <c r="E8" s="157"/>
      <c r="F8" s="74"/>
      <c r="G8" s="74"/>
      <c r="H8" s="74"/>
    </row>
    <row r="9" spans="1:8" ht="21" customHeight="1" x14ac:dyDescent="0.2">
      <c r="A9" s="93" t="s">
        <v>123</v>
      </c>
      <c r="B9" s="266">
        <v>187</v>
      </c>
      <c r="C9" s="195">
        <v>97</v>
      </c>
      <c r="D9" s="195">
        <v>90</v>
      </c>
      <c r="E9" s="290" t="s">
        <v>168</v>
      </c>
      <c r="F9" s="266">
        <v>349</v>
      </c>
      <c r="G9" s="208">
        <v>195</v>
      </c>
      <c r="H9" s="195">
        <v>154</v>
      </c>
    </row>
    <row r="10" spans="1:8" ht="21" customHeight="1" x14ac:dyDescent="0.2">
      <c r="A10" s="93" t="s">
        <v>125</v>
      </c>
      <c r="B10" s="266">
        <v>10</v>
      </c>
      <c r="C10" s="195">
        <v>5</v>
      </c>
      <c r="D10" s="195">
        <v>5</v>
      </c>
      <c r="E10" s="290" t="s">
        <v>124</v>
      </c>
      <c r="F10" s="266">
        <v>608</v>
      </c>
      <c r="G10" s="208">
        <v>306</v>
      </c>
      <c r="H10" s="195">
        <v>302</v>
      </c>
    </row>
    <row r="11" spans="1:8" ht="21" customHeight="1" x14ac:dyDescent="0.2">
      <c r="A11" s="93" t="s">
        <v>127</v>
      </c>
      <c r="B11" s="266">
        <v>19</v>
      </c>
      <c r="C11" s="195">
        <v>13</v>
      </c>
      <c r="D11" s="195">
        <v>6</v>
      </c>
      <c r="E11" s="290" t="s">
        <v>126</v>
      </c>
      <c r="F11" s="266">
        <v>8730</v>
      </c>
      <c r="G11" s="208">
        <v>4340</v>
      </c>
      <c r="H11" s="195">
        <v>4390</v>
      </c>
    </row>
    <row r="12" spans="1:8" ht="21" customHeight="1" x14ac:dyDescent="0.2">
      <c r="A12" s="93" t="s">
        <v>129</v>
      </c>
      <c r="B12" s="266">
        <v>88</v>
      </c>
      <c r="C12" s="195">
        <v>52</v>
      </c>
      <c r="D12" s="195">
        <v>36</v>
      </c>
      <c r="E12" s="290" t="s">
        <v>128</v>
      </c>
      <c r="F12" s="266">
        <v>1692</v>
      </c>
      <c r="G12" s="208">
        <v>857</v>
      </c>
      <c r="H12" s="195">
        <v>835</v>
      </c>
    </row>
    <row r="13" spans="1:8" ht="21" customHeight="1" x14ac:dyDescent="0.2">
      <c r="A13" s="93" t="s">
        <v>131</v>
      </c>
      <c r="B13" s="266">
        <v>13</v>
      </c>
      <c r="C13" s="195">
        <v>8</v>
      </c>
      <c r="D13" s="195">
        <v>5</v>
      </c>
      <c r="E13" s="290" t="s">
        <v>130</v>
      </c>
      <c r="F13" s="266">
        <v>340</v>
      </c>
      <c r="G13" s="208">
        <v>169</v>
      </c>
      <c r="H13" s="195">
        <v>171</v>
      </c>
    </row>
    <row r="14" spans="1:8" ht="21" customHeight="1" x14ac:dyDescent="0.2">
      <c r="A14" s="93" t="s">
        <v>132</v>
      </c>
      <c r="B14" s="266">
        <v>7</v>
      </c>
      <c r="C14" s="195">
        <v>2</v>
      </c>
      <c r="D14" s="195">
        <v>5</v>
      </c>
      <c r="E14" s="290" t="s">
        <v>486</v>
      </c>
      <c r="F14" s="266">
        <v>105</v>
      </c>
      <c r="G14" s="208">
        <v>61</v>
      </c>
      <c r="H14" s="195">
        <v>44</v>
      </c>
    </row>
    <row r="15" spans="1:8" ht="21" customHeight="1" x14ac:dyDescent="0.2">
      <c r="A15" s="93" t="s">
        <v>134</v>
      </c>
      <c r="B15" s="266">
        <v>25</v>
      </c>
      <c r="C15" s="195">
        <v>10</v>
      </c>
      <c r="D15" s="195">
        <v>15</v>
      </c>
      <c r="E15" s="290" t="s">
        <v>133</v>
      </c>
      <c r="F15" s="266">
        <v>36</v>
      </c>
      <c r="G15" s="208">
        <v>15</v>
      </c>
      <c r="H15" s="195">
        <v>21</v>
      </c>
    </row>
    <row r="16" spans="1:8" ht="21" customHeight="1" x14ac:dyDescent="0.2">
      <c r="A16" s="93" t="s">
        <v>136</v>
      </c>
      <c r="B16" s="266">
        <v>72</v>
      </c>
      <c r="C16" s="195">
        <v>43</v>
      </c>
      <c r="D16" s="195">
        <v>29</v>
      </c>
      <c r="E16" s="290" t="s">
        <v>135</v>
      </c>
      <c r="F16" s="266">
        <v>46</v>
      </c>
      <c r="G16" s="208">
        <v>24</v>
      </c>
      <c r="H16" s="195">
        <v>22</v>
      </c>
    </row>
    <row r="17" spans="1:8" ht="21" customHeight="1" x14ac:dyDescent="0.2">
      <c r="A17" s="93" t="s">
        <v>138</v>
      </c>
      <c r="B17" s="266">
        <v>44</v>
      </c>
      <c r="C17" s="195">
        <v>30</v>
      </c>
      <c r="D17" s="195">
        <v>14</v>
      </c>
      <c r="E17" s="290" t="s">
        <v>137</v>
      </c>
      <c r="F17" s="266">
        <v>225</v>
      </c>
      <c r="G17" s="208">
        <v>111</v>
      </c>
      <c r="H17" s="195">
        <v>114</v>
      </c>
    </row>
    <row r="18" spans="1:8" ht="21" customHeight="1" x14ac:dyDescent="0.2">
      <c r="A18" s="93" t="s">
        <v>140</v>
      </c>
      <c r="B18" s="266">
        <v>39</v>
      </c>
      <c r="C18" s="195">
        <v>25</v>
      </c>
      <c r="D18" s="195">
        <v>14</v>
      </c>
      <c r="E18" s="290" t="s">
        <v>139</v>
      </c>
      <c r="F18" s="266">
        <v>288</v>
      </c>
      <c r="G18" s="208">
        <v>160</v>
      </c>
      <c r="H18" s="195">
        <v>128</v>
      </c>
    </row>
    <row r="19" spans="1:8" ht="21" customHeight="1" x14ac:dyDescent="0.2">
      <c r="A19" s="93" t="s">
        <v>142</v>
      </c>
      <c r="B19" s="266">
        <v>544</v>
      </c>
      <c r="C19" s="195">
        <v>296</v>
      </c>
      <c r="D19" s="195">
        <v>248</v>
      </c>
      <c r="E19" s="290" t="s">
        <v>141</v>
      </c>
      <c r="F19" s="266">
        <v>60</v>
      </c>
      <c r="G19" s="208">
        <v>31</v>
      </c>
      <c r="H19" s="195">
        <v>29</v>
      </c>
    </row>
    <row r="20" spans="1:8" ht="21" customHeight="1" x14ac:dyDescent="0.2">
      <c r="A20" s="93" t="s">
        <v>144</v>
      </c>
      <c r="B20" s="266">
        <v>632</v>
      </c>
      <c r="C20" s="195">
        <v>357</v>
      </c>
      <c r="D20" s="195">
        <v>275</v>
      </c>
      <c r="E20" s="290" t="s">
        <v>143</v>
      </c>
      <c r="F20" s="266">
        <v>72</v>
      </c>
      <c r="G20" s="208">
        <v>39</v>
      </c>
      <c r="H20" s="195">
        <v>33</v>
      </c>
    </row>
    <row r="21" spans="1:8" ht="21" customHeight="1" x14ac:dyDescent="0.2">
      <c r="A21" s="93" t="s">
        <v>146</v>
      </c>
      <c r="B21" s="266">
        <v>2144</v>
      </c>
      <c r="C21" s="195">
        <v>1205</v>
      </c>
      <c r="D21" s="195">
        <v>939</v>
      </c>
      <c r="E21" s="290" t="s">
        <v>145</v>
      </c>
      <c r="F21" s="266">
        <v>87</v>
      </c>
      <c r="G21" s="208">
        <v>42</v>
      </c>
      <c r="H21" s="195">
        <v>45</v>
      </c>
    </row>
    <row r="22" spans="1:8" ht="21" customHeight="1" x14ac:dyDescent="0.2">
      <c r="A22" s="93" t="s">
        <v>485</v>
      </c>
      <c r="B22" s="266">
        <v>947</v>
      </c>
      <c r="C22" s="195">
        <v>530</v>
      </c>
      <c r="D22" s="195">
        <v>417</v>
      </c>
      <c r="E22" s="290" t="s">
        <v>147</v>
      </c>
      <c r="F22" s="266">
        <v>97</v>
      </c>
      <c r="G22" s="208">
        <v>50</v>
      </c>
      <c r="H22" s="195">
        <v>47</v>
      </c>
    </row>
    <row r="23" spans="1:8" ht="21" customHeight="1" x14ac:dyDescent="0.2">
      <c r="A23" s="93" t="s">
        <v>149</v>
      </c>
      <c r="B23" s="266">
        <v>77</v>
      </c>
      <c r="C23" s="195">
        <v>52</v>
      </c>
      <c r="D23" s="195">
        <v>25</v>
      </c>
      <c r="E23" s="290" t="s">
        <v>148</v>
      </c>
      <c r="F23" s="266">
        <v>47</v>
      </c>
      <c r="G23" s="208">
        <v>25</v>
      </c>
      <c r="H23" s="195">
        <v>22</v>
      </c>
    </row>
    <row r="24" spans="1:8" ht="21" customHeight="1" x14ac:dyDescent="0.2">
      <c r="A24" s="93" t="s">
        <v>151</v>
      </c>
      <c r="B24" s="266">
        <v>54</v>
      </c>
      <c r="C24" s="195">
        <v>31</v>
      </c>
      <c r="D24" s="195">
        <v>23</v>
      </c>
      <c r="E24" s="290" t="s">
        <v>150</v>
      </c>
      <c r="F24" s="266">
        <v>492</v>
      </c>
      <c r="G24" s="208">
        <v>285</v>
      </c>
      <c r="H24" s="195">
        <v>207</v>
      </c>
    </row>
    <row r="25" spans="1:8" ht="21" customHeight="1" x14ac:dyDescent="0.2">
      <c r="A25" s="93" t="s">
        <v>153</v>
      </c>
      <c r="B25" s="266">
        <v>91</v>
      </c>
      <c r="C25" s="195">
        <v>45</v>
      </c>
      <c r="D25" s="195">
        <v>46</v>
      </c>
      <c r="E25" s="290" t="s">
        <v>152</v>
      </c>
      <c r="F25" s="266">
        <v>29</v>
      </c>
      <c r="G25" s="208">
        <v>18</v>
      </c>
      <c r="H25" s="195">
        <v>11</v>
      </c>
    </row>
    <row r="26" spans="1:8" ht="21" customHeight="1" x14ac:dyDescent="0.2">
      <c r="A26" s="93" t="s">
        <v>155</v>
      </c>
      <c r="B26" s="266">
        <v>50</v>
      </c>
      <c r="C26" s="195">
        <v>29</v>
      </c>
      <c r="D26" s="195">
        <v>21</v>
      </c>
      <c r="E26" s="290" t="s">
        <v>154</v>
      </c>
      <c r="F26" s="266">
        <v>50</v>
      </c>
      <c r="G26" s="208">
        <v>25</v>
      </c>
      <c r="H26" s="195">
        <v>25</v>
      </c>
    </row>
    <row r="27" spans="1:8" ht="21" customHeight="1" x14ac:dyDescent="0.2">
      <c r="A27" s="93" t="s">
        <v>157</v>
      </c>
      <c r="B27" s="266">
        <v>12</v>
      </c>
      <c r="C27" s="195">
        <v>6</v>
      </c>
      <c r="D27" s="195">
        <v>6</v>
      </c>
      <c r="E27" s="290" t="s">
        <v>156</v>
      </c>
      <c r="F27" s="266">
        <v>60</v>
      </c>
      <c r="G27" s="208">
        <v>33</v>
      </c>
      <c r="H27" s="195">
        <v>27</v>
      </c>
    </row>
    <row r="28" spans="1:8" ht="21" customHeight="1" x14ac:dyDescent="0.2">
      <c r="A28" s="93" t="s">
        <v>159</v>
      </c>
      <c r="B28" s="266">
        <v>76</v>
      </c>
      <c r="C28" s="195">
        <v>35</v>
      </c>
      <c r="D28" s="195">
        <v>41</v>
      </c>
      <c r="E28" s="290" t="s">
        <v>158</v>
      </c>
      <c r="F28" s="266">
        <v>43</v>
      </c>
      <c r="G28" s="208">
        <v>20</v>
      </c>
      <c r="H28" s="195">
        <v>23</v>
      </c>
    </row>
    <row r="29" spans="1:8" ht="21" customHeight="1" x14ac:dyDescent="0.2">
      <c r="A29" s="93" t="s">
        <v>161</v>
      </c>
      <c r="B29" s="266">
        <v>58</v>
      </c>
      <c r="C29" s="195">
        <v>35</v>
      </c>
      <c r="D29" s="195">
        <v>23</v>
      </c>
      <c r="E29" s="290" t="s">
        <v>160</v>
      </c>
      <c r="F29" s="266">
        <v>44</v>
      </c>
      <c r="G29" s="208">
        <v>19</v>
      </c>
      <c r="H29" s="195">
        <v>25</v>
      </c>
    </row>
    <row r="30" spans="1:8" ht="21" customHeight="1" x14ac:dyDescent="0.2">
      <c r="A30" s="93" t="s">
        <v>162</v>
      </c>
      <c r="B30" s="266">
        <v>158</v>
      </c>
      <c r="C30" s="195">
        <v>75</v>
      </c>
      <c r="D30" s="195">
        <v>83</v>
      </c>
      <c r="E30" s="290" t="s">
        <v>487</v>
      </c>
      <c r="F30" s="266">
        <v>69</v>
      </c>
      <c r="G30" s="208">
        <v>41</v>
      </c>
      <c r="H30" s="195">
        <v>28</v>
      </c>
    </row>
    <row r="31" spans="1:8" ht="21" customHeight="1" x14ac:dyDescent="0.2">
      <c r="A31" s="93" t="s">
        <v>164</v>
      </c>
      <c r="B31" s="266">
        <v>689</v>
      </c>
      <c r="C31" s="195">
        <v>385</v>
      </c>
      <c r="D31" s="195">
        <v>304</v>
      </c>
      <c r="E31" s="290" t="s">
        <v>163</v>
      </c>
      <c r="F31" s="266">
        <v>90</v>
      </c>
      <c r="G31" s="208">
        <v>41</v>
      </c>
      <c r="H31" s="195">
        <v>49</v>
      </c>
    </row>
    <row r="32" spans="1:8" ht="21" customHeight="1" x14ac:dyDescent="0.2">
      <c r="A32" s="93" t="s">
        <v>166</v>
      </c>
      <c r="B32" s="266">
        <v>130</v>
      </c>
      <c r="C32" s="195">
        <v>73</v>
      </c>
      <c r="D32" s="195">
        <v>57</v>
      </c>
      <c r="E32" s="290" t="s">
        <v>165</v>
      </c>
      <c r="F32" s="266">
        <v>1556</v>
      </c>
      <c r="G32" s="237">
        <v>744</v>
      </c>
      <c r="H32" s="237">
        <v>812</v>
      </c>
    </row>
    <row r="33" spans="1:8" ht="21" customHeight="1" thickBot="1" x14ac:dyDescent="0.25">
      <c r="A33" s="93"/>
      <c r="B33" s="266"/>
      <c r="C33" s="195"/>
      <c r="D33" s="195"/>
      <c r="E33" s="290" t="s">
        <v>167</v>
      </c>
      <c r="F33" s="295" t="s">
        <v>182</v>
      </c>
      <c r="G33" s="292" t="s">
        <v>182</v>
      </c>
      <c r="H33" s="292" t="s">
        <v>182</v>
      </c>
    </row>
    <row r="34" spans="1:8" ht="15" customHeight="1" x14ac:dyDescent="0.2">
      <c r="A34" s="81"/>
      <c r="B34" s="80"/>
      <c r="C34" s="80"/>
      <c r="D34" s="80"/>
      <c r="E34" s="80"/>
      <c r="F34" s="81"/>
      <c r="G34" s="81"/>
      <c r="H34" s="82" t="s">
        <v>270</v>
      </c>
    </row>
    <row r="35" spans="1:8" ht="15" customHeight="1" x14ac:dyDescent="0.2">
      <c r="A35" s="86" t="s">
        <v>459</v>
      </c>
      <c r="B35" s="63"/>
      <c r="C35" s="63"/>
      <c r="D35" s="63"/>
      <c r="E35" s="63"/>
      <c r="F35" s="14"/>
      <c r="G35" s="14"/>
      <c r="H35" s="14"/>
    </row>
    <row r="36" spans="1:8" ht="15" customHeight="1" x14ac:dyDescent="0.2">
      <c r="A36" s="86"/>
      <c r="B36" s="14"/>
      <c r="C36" s="14"/>
      <c r="D36" s="14"/>
      <c r="E36" s="14"/>
      <c r="F36" s="14"/>
      <c r="G36" s="14"/>
      <c r="H36" s="14"/>
    </row>
  </sheetData>
  <phoneticPr fontId="2"/>
  <pageMargins left="0.98425196850393704" right="0.98425196850393704" top="0.78740157480314965" bottom="0.78740157480314965" header="0.51181102362204722" footer="0.51181102362204722"/>
  <pageSetup paperSize="9" firstPageNumber="7" orientation="portrait" useFirstPageNumber="1" r:id="rId1"/>
  <headerFooter alignWithMargins="0">
    <oddFooter xml:space="preserve">&amp;C&amp;"游明朝 Demibold,標準"&amp;P+13 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baseType="lpstr" size="11">
      <vt:lpstr>P7</vt:lpstr>
      <vt:lpstr>P8、P9</vt:lpstr>
      <vt:lpstr>P10</vt:lpstr>
      <vt:lpstr>P11～P15</vt:lpstr>
      <vt:lpstr>P16、P17</vt:lpstr>
      <vt:lpstr>P18</vt:lpstr>
      <vt:lpstr>P19</vt:lpstr>
      <vt:lpstr>P20</vt:lpstr>
      <vt:lpstr>'P11～P15'!Print_Area</vt:lpstr>
      <vt:lpstr>'P18'!Print_Area</vt:lpstr>
      <vt:lpstr>'P8、P9'!Print_Area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2024-04-18T06:24:42Z</dcterms:created>
  <dcterms:modified xsi:type="dcterms:W3CDTF">2026-03-26T02:13:33Z</dcterms:modified>
</cp:coreProperties>
</file>