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drawings/drawing7.xml" ContentType="application/vnd.openxmlformats-officedocument.drawing+xml"/>
  <Override PartName="/xl/comments4.xml" ContentType="application/vnd.openxmlformats-officedocument.spreadsheetml.comments+xml"/>
  <Override PartName="/xl/drawings/drawing8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j29k005a-1.dsa02.sa.suitalocal\files\k0000171\室課専用\03 地球温暖化対策\18-1 電力調達\令和４年度\04_入札・契約\03_低圧電力\01_仕様書\"/>
    </mc:Choice>
  </mc:AlternateContent>
  <bookViews>
    <workbookView xWindow="-240" yWindow="4065" windowWidth="20325" windowHeight="8850" tabRatio="830" firstSheet="2" activeTab="2"/>
  </bookViews>
  <sheets>
    <sheet name="入札経過表" sheetId="28" state="hidden" r:id="rId1"/>
    <sheet name="公表用　入札経過" sheetId="29" state="hidden" r:id="rId2"/>
    <sheet name="入札金額" sheetId="47" r:id="rId3"/>
    <sheet name="グループ(イ)" sheetId="52" r:id="rId4"/>
    <sheet name="グループ(ロ)" sheetId="53" r:id="rId5"/>
    <sheet name="グループ(ハ)" sheetId="54" r:id="rId6"/>
    <sheet name="グループ(イ')" sheetId="55" r:id="rId7"/>
    <sheet name="グループ(ロ')" sheetId="56" r:id="rId8"/>
  </sheets>
  <definedNames>
    <definedName name="_xlnm.Print_Area" localSheetId="3">'グループ(イ)'!$A$1:$M$31</definedName>
    <definedName name="_xlnm.Print_Area" localSheetId="6">'グループ(イ'')'!$A$1:$M$32</definedName>
    <definedName name="_xlnm.Print_Area" localSheetId="5">'グループ(ハ)'!$A$1:$L$31</definedName>
    <definedName name="_xlnm.Print_Area" localSheetId="4">'グループ(ロ)'!$A$1:$M$31</definedName>
    <definedName name="_xlnm.Print_Area" localSheetId="7">'グループ(ロ'')'!$A$1:$M$31</definedName>
    <definedName name="_xlnm.Print_Area" localSheetId="1">'公表用　入札経過'!$A$1:$Q$42</definedName>
    <definedName name="_xlnm.Print_Area" localSheetId="2">入札金額!$A$1:$E$31</definedName>
    <definedName name="_xlnm.Print_Area" localSheetId="0">入札経過表!$A$1:$Q$42</definedName>
    <definedName name="でんき">#REF!</definedName>
    <definedName name="案件名称">#REF!</definedName>
    <definedName name="契約書">#REF!</definedName>
    <definedName name="契約番号">#REF!</definedName>
    <definedName name="使用予定数量">#REF!</definedName>
    <definedName name="別紙">#REF!</definedName>
    <definedName name="履行場所">#REF!</definedName>
    <definedName name="連番">#REF!</definedName>
  </definedNames>
  <calcPr calcId="162913"/>
</workbook>
</file>

<file path=xl/calcChain.xml><?xml version="1.0" encoding="utf-8"?>
<calcChain xmlns="http://schemas.openxmlformats.org/spreadsheetml/2006/main">
  <c r="F26" i="52" l="1"/>
  <c r="E26" i="52"/>
  <c r="D26" i="52"/>
  <c r="D27" i="52" l="1"/>
  <c r="H14" i="54" l="1"/>
  <c r="J14" i="54" s="1"/>
  <c r="K14" i="54"/>
  <c r="K15" i="56"/>
  <c r="J15" i="56"/>
  <c r="L15" i="56"/>
  <c r="H24" i="56"/>
  <c r="J24" i="56"/>
  <c r="L24" i="56"/>
  <c r="H15" i="56"/>
  <c r="H23" i="54"/>
  <c r="J23" i="54"/>
  <c r="L23" i="54" s="1"/>
  <c r="K14" i="53"/>
  <c r="H14" i="53"/>
  <c r="J14" i="53" s="1"/>
  <c r="K14" i="52"/>
  <c r="H14" i="52"/>
  <c r="F6" i="56"/>
  <c r="H25" i="56"/>
  <c r="J25" i="56"/>
  <c r="H26" i="56"/>
  <c r="J26" i="56"/>
  <c r="L26" i="56"/>
  <c r="H17" i="56"/>
  <c r="J17" i="56"/>
  <c r="L17" i="56"/>
  <c r="H21" i="56"/>
  <c r="J21" i="56"/>
  <c r="L21" i="56"/>
  <c r="H22" i="56"/>
  <c r="J22" i="56"/>
  <c r="L22" i="56"/>
  <c r="H24" i="54"/>
  <c r="J24" i="54" s="1"/>
  <c r="L24" i="54" s="1"/>
  <c r="H25" i="54"/>
  <c r="J25" i="54" s="1"/>
  <c r="L25" i="54" s="1"/>
  <c r="H15" i="54"/>
  <c r="J15" i="54"/>
  <c r="L15" i="54" s="1"/>
  <c r="H16" i="54"/>
  <c r="J16" i="54"/>
  <c r="L16" i="54"/>
  <c r="H17" i="54"/>
  <c r="J17" i="54" s="1"/>
  <c r="L17" i="54" s="1"/>
  <c r="H18" i="54"/>
  <c r="H26" i="54" s="1"/>
  <c r="H19" i="54"/>
  <c r="J19" i="54" s="1"/>
  <c r="L19" i="54" s="1"/>
  <c r="H20" i="54"/>
  <c r="J20" i="54" s="1"/>
  <c r="L20" i="54" s="1"/>
  <c r="H21" i="54"/>
  <c r="J21" i="54"/>
  <c r="L21" i="54" s="1"/>
  <c r="H22" i="54"/>
  <c r="J22" i="54" s="1"/>
  <c r="L22" i="54" s="1"/>
  <c r="H15" i="53"/>
  <c r="J15" i="53" s="1"/>
  <c r="H16" i="53"/>
  <c r="J16" i="53"/>
  <c r="H17" i="53"/>
  <c r="J17" i="53"/>
  <c r="H18" i="53"/>
  <c r="J18" i="53" s="1"/>
  <c r="H19" i="53"/>
  <c r="J19" i="53" s="1"/>
  <c r="H20" i="53"/>
  <c r="J20" i="53"/>
  <c r="H21" i="53"/>
  <c r="J21" i="53" s="1"/>
  <c r="H22" i="53"/>
  <c r="J22" i="53" s="1"/>
  <c r="H23" i="53"/>
  <c r="J23" i="53"/>
  <c r="H24" i="53"/>
  <c r="J24" i="53"/>
  <c r="H25" i="53"/>
  <c r="J25" i="53"/>
  <c r="H6" i="55"/>
  <c r="H22" i="55" s="1"/>
  <c r="J22" i="55" s="1"/>
  <c r="F8" i="56"/>
  <c r="K18" i="56"/>
  <c r="K25" i="56"/>
  <c r="F9" i="56"/>
  <c r="H9" i="55"/>
  <c r="H10" i="55"/>
  <c r="H8" i="55"/>
  <c r="K20" i="55" s="1"/>
  <c r="F27" i="56"/>
  <c r="E27" i="56"/>
  <c r="D27" i="56"/>
  <c r="F27" i="55"/>
  <c r="E27" i="55"/>
  <c r="D27" i="55"/>
  <c r="D28" i="55"/>
  <c r="F26" i="53"/>
  <c r="E26" i="53"/>
  <c r="D26" i="53"/>
  <c r="D27" i="53"/>
  <c r="H25" i="52"/>
  <c r="J25" i="52" s="1"/>
  <c r="H15" i="52"/>
  <c r="J15" i="52" s="1"/>
  <c r="H16" i="52"/>
  <c r="J16" i="52" s="1"/>
  <c r="H17" i="52"/>
  <c r="J17" i="52" s="1"/>
  <c r="H18" i="52"/>
  <c r="J18" i="52" s="1"/>
  <c r="H19" i="52"/>
  <c r="J19" i="52" s="1"/>
  <c r="H20" i="52"/>
  <c r="J20" i="52" s="1"/>
  <c r="H21" i="52"/>
  <c r="J21" i="52" s="1"/>
  <c r="H22" i="52"/>
  <c r="J22" i="52" s="1"/>
  <c r="H23" i="52"/>
  <c r="J23" i="52" s="1"/>
  <c r="H24" i="52"/>
  <c r="J24" i="52" s="1"/>
  <c r="K15" i="52"/>
  <c r="K16" i="52"/>
  <c r="K17" i="52"/>
  <c r="K18" i="52"/>
  <c r="K19" i="52"/>
  <c r="K20" i="52"/>
  <c r="K21" i="52"/>
  <c r="K22" i="52"/>
  <c r="K23" i="52"/>
  <c r="K24" i="52"/>
  <c r="K25" i="52"/>
  <c r="K15" i="53"/>
  <c r="K16" i="53"/>
  <c r="L16" i="53" s="1"/>
  <c r="K17" i="53"/>
  <c r="L17" i="53" s="1"/>
  <c r="K18" i="53"/>
  <c r="K19" i="53"/>
  <c r="K20" i="53"/>
  <c r="L20" i="53" s="1"/>
  <c r="K21" i="53"/>
  <c r="K22" i="53"/>
  <c r="K23" i="53"/>
  <c r="K24" i="53"/>
  <c r="L24" i="53" s="1"/>
  <c r="K25" i="53"/>
  <c r="F26" i="54"/>
  <c r="E26" i="54"/>
  <c r="D27" i="54" s="1"/>
  <c r="D26" i="54"/>
  <c r="K25" i="54"/>
  <c r="K24" i="54"/>
  <c r="K23" i="54"/>
  <c r="K22" i="54"/>
  <c r="K21" i="54"/>
  <c r="K20" i="54"/>
  <c r="K19" i="54"/>
  <c r="K18" i="54"/>
  <c r="K17" i="54"/>
  <c r="K16" i="54"/>
  <c r="K15" i="54"/>
  <c r="K26" i="54" s="1"/>
  <c r="H3" i="29"/>
  <c r="J3" i="29"/>
  <c r="L3" i="29"/>
  <c r="Q5" i="29"/>
  <c r="B16" i="29"/>
  <c r="G16" i="29"/>
  <c r="H16" i="29"/>
  <c r="J16" i="29"/>
  <c r="B17" i="29"/>
  <c r="G17" i="29"/>
  <c r="H17" i="29"/>
  <c r="J17" i="29"/>
  <c r="A38" i="29"/>
  <c r="I42" i="29"/>
  <c r="C6" i="28"/>
  <c r="C6" i="29"/>
  <c r="C8" i="28"/>
  <c r="C8" i="29"/>
  <c r="C9" i="28"/>
  <c r="C9" i="29"/>
  <c r="L9" i="28"/>
  <c r="L9" i="29"/>
  <c r="J36" i="28"/>
  <c r="J36" i="29"/>
  <c r="D38" i="28"/>
  <c r="N40" i="28"/>
  <c r="N40" i="29"/>
  <c r="D42" i="28"/>
  <c r="D42" i="29"/>
  <c r="N42" i="28"/>
  <c r="K24" i="56"/>
  <c r="K20" i="56"/>
  <c r="K26" i="56"/>
  <c r="D28" i="56"/>
  <c r="K22" i="56"/>
  <c r="K16" i="56"/>
  <c r="K21" i="56"/>
  <c r="K23" i="56"/>
  <c r="K19" i="56"/>
  <c r="L25" i="56"/>
  <c r="K17" i="56"/>
  <c r="K27" i="56"/>
  <c r="H18" i="56"/>
  <c r="J18" i="56"/>
  <c r="L18" i="56"/>
  <c r="H20" i="56"/>
  <c r="J20" i="56"/>
  <c r="L20" i="56"/>
  <c r="H16" i="56"/>
  <c r="J16" i="56"/>
  <c r="H23" i="56"/>
  <c r="J23" i="56"/>
  <c r="H19" i="56"/>
  <c r="J19" i="56"/>
  <c r="L19" i="56"/>
  <c r="L23" i="56"/>
  <c r="H19" i="55"/>
  <c r="J19" i="55" s="1"/>
  <c r="L16" i="56"/>
  <c r="L27" i="56"/>
  <c r="K29" i="56"/>
  <c r="D25" i="47"/>
  <c r="J27" i="56"/>
  <c r="H27" i="56"/>
  <c r="L21" i="52" l="1"/>
  <c r="L23" i="52"/>
  <c r="L18" i="52"/>
  <c r="L14" i="54"/>
  <c r="J18" i="54"/>
  <c r="L18" i="54" s="1"/>
  <c r="K26" i="53"/>
  <c r="L23" i="53"/>
  <c r="L21" i="53"/>
  <c r="L25" i="53"/>
  <c r="L18" i="53"/>
  <c r="L19" i="53"/>
  <c r="L22" i="53"/>
  <c r="L15" i="53"/>
  <c r="J26" i="53"/>
  <c r="L14" i="53"/>
  <c r="H26" i="53"/>
  <c r="H26" i="52"/>
  <c r="L24" i="52"/>
  <c r="L20" i="52"/>
  <c r="L15" i="52"/>
  <c r="K18" i="55"/>
  <c r="K21" i="55"/>
  <c r="L22" i="52"/>
  <c r="K15" i="55"/>
  <c r="L16" i="52"/>
  <c r="K17" i="55"/>
  <c r="K24" i="55"/>
  <c r="K23" i="55"/>
  <c r="K26" i="55"/>
  <c r="L17" i="52"/>
  <c r="K16" i="55"/>
  <c r="K25" i="55"/>
  <c r="K19" i="55"/>
  <c r="L19" i="55" s="1"/>
  <c r="K22" i="55"/>
  <c r="L22" i="55" s="1"/>
  <c r="H18" i="55"/>
  <c r="J18" i="55" s="1"/>
  <c r="L18" i="55" s="1"/>
  <c r="H15" i="55"/>
  <c r="H24" i="55"/>
  <c r="J24" i="55" s="1"/>
  <c r="H26" i="55"/>
  <c r="J26" i="55" s="1"/>
  <c r="L26" i="55" s="1"/>
  <c r="J14" i="52"/>
  <c r="H23" i="55"/>
  <c r="J23" i="55" s="1"/>
  <c r="L23" i="55" s="1"/>
  <c r="H17" i="55"/>
  <c r="J17" i="55" s="1"/>
  <c r="H25" i="55"/>
  <c r="J25" i="55" s="1"/>
  <c r="L25" i="52"/>
  <c r="H16" i="55"/>
  <c r="J16" i="55" s="1"/>
  <c r="L16" i="55" s="1"/>
  <c r="H21" i="55"/>
  <c r="J21" i="55" s="1"/>
  <c r="H20" i="55"/>
  <c r="J20" i="55" s="1"/>
  <c r="L20" i="55" s="1"/>
  <c r="L19" i="52"/>
  <c r="K26" i="52"/>
  <c r="L26" i="54" l="1"/>
  <c r="K28" i="54" s="1"/>
  <c r="D19" i="47" s="1"/>
  <c r="J26" i="54"/>
  <c r="L26" i="53"/>
  <c r="K28" i="53" s="1"/>
  <c r="D18" i="47" s="1"/>
  <c r="L25" i="55"/>
  <c r="L21" i="55"/>
  <c r="L17" i="55"/>
  <c r="L24" i="55"/>
  <c r="K27" i="55"/>
  <c r="H27" i="55"/>
  <c r="J15" i="55"/>
  <c r="J26" i="52"/>
  <c r="L14" i="52"/>
  <c r="L26" i="52" s="1"/>
  <c r="K28" i="52" s="1"/>
  <c r="D17" i="47" s="1"/>
  <c r="D20" i="47" l="1"/>
  <c r="J27" i="55"/>
  <c r="L15" i="55"/>
  <c r="L27" i="55" s="1"/>
  <c r="K29" i="55" s="1"/>
  <c r="D24" i="47" s="1"/>
  <c r="D26" i="47" s="1"/>
  <c r="D29" i="47" l="1"/>
</calcChain>
</file>

<file path=xl/comments1.xml><?xml version="1.0" encoding="utf-8"?>
<comments xmlns="http://schemas.openxmlformats.org/spreadsheetml/2006/main">
  <authors>
    <author>野村　憲由</author>
  </authors>
  <commentList>
    <comment ref="L1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基本料金＋電力量料金（整数化）
</t>
        </r>
      </text>
    </comment>
  </commentList>
</comments>
</file>

<file path=xl/comments2.xml><?xml version="1.0" encoding="utf-8"?>
<comments xmlns="http://schemas.openxmlformats.org/spreadsheetml/2006/main">
  <authors>
    <author>野村　憲由</author>
  </authors>
  <commentList>
    <comment ref="L1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基本料金＋電力量料金（整数化）
</t>
        </r>
      </text>
    </comment>
  </commentList>
</comments>
</file>

<file path=xl/comments3.xml><?xml version="1.0" encoding="utf-8"?>
<comments xmlns="http://schemas.openxmlformats.org/spreadsheetml/2006/main">
  <authors>
    <author>野村　憲由</author>
  </authors>
  <commentList>
    <comment ref="L1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基本料金＋電力量料金（整数化）
</t>
        </r>
      </text>
    </comment>
  </commentList>
</comments>
</file>

<file path=xl/comments4.xml><?xml version="1.0" encoding="utf-8"?>
<comments xmlns="http://schemas.openxmlformats.org/spreadsheetml/2006/main">
  <authors>
    <author>野村　憲由</author>
  </authors>
  <commentList>
    <comment ref="L1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基本料金＋電力量料金（整数化）
</t>
        </r>
      </text>
    </comment>
  </commentList>
</comments>
</file>

<file path=xl/comments5.xml><?xml version="1.0" encoding="utf-8"?>
<comments xmlns="http://schemas.openxmlformats.org/spreadsheetml/2006/main">
  <authors>
    <author>野村　憲由</author>
  </authors>
  <commentList>
    <comment ref="L1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基本料金＋電力量料金（整数化）
</t>
        </r>
      </text>
    </comment>
  </commentList>
</comments>
</file>

<file path=xl/sharedStrings.xml><?xml version="1.0" encoding="utf-8"?>
<sst xmlns="http://schemas.openxmlformats.org/spreadsheetml/2006/main" count="352" uniqueCount="141">
  <si>
    <t>月</t>
    <rPh sb="0" eb="1">
      <t>ツキ</t>
    </rPh>
    <phoneticPr fontId="2"/>
  </si>
  <si>
    <t>円</t>
    <rPh sb="0" eb="1">
      <t>エン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</si>
  <si>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</si>
  <si>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</si>
  <si>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</si>
  <si>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（円/ｋW/月）</t>
    <rPh sb="1" eb="2">
      <t>エン</t>
    </rPh>
    <rPh sb="6" eb="7">
      <t>ツキ</t>
    </rPh>
    <phoneticPr fontId="2"/>
  </si>
  <si>
    <t>（円/ｋWｈ）</t>
    <rPh sb="1" eb="2">
      <t>エン</t>
    </rPh>
    <phoneticPr fontId="2"/>
  </si>
  <si>
    <t>単　　価</t>
    <rPh sb="0" eb="1">
      <t>タン</t>
    </rPh>
    <rPh sb="3" eb="4">
      <t>アタイ</t>
    </rPh>
    <phoneticPr fontId="2"/>
  </si>
  <si>
    <t>基本
料金</t>
    <rPh sb="0" eb="2">
      <t>キホン</t>
    </rPh>
    <rPh sb="3" eb="5">
      <t>リョウキン</t>
    </rPh>
    <phoneticPr fontId="2"/>
  </si>
  <si>
    <r>
      <t>常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 xml:space="preserve"> 時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電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力</t>
    </r>
    <rPh sb="0" eb="1">
      <t>ツネ</t>
    </rPh>
    <rPh sb="3" eb="4">
      <t>ジ</t>
    </rPh>
    <rPh sb="6" eb="7">
      <t>デン</t>
    </rPh>
    <rPh sb="9" eb="10">
      <t>チカラ</t>
    </rPh>
    <phoneticPr fontId="2"/>
  </si>
  <si>
    <t>（円/ｋW）</t>
    <rPh sb="1" eb="2">
      <t>エン</t>
    </rPh>
    <phoneticPr fontId="2"/>
  </si>
  <si>
    <t>従量
料金</t>
    <rPh sb="0" eb="2">
      <t>ジュウリョウ</t>
    </rPh>
    <rPh sb="3" eb="5">
      <t>リョウキン</t>
    </rPh>
    <phoneticPr fontId="2"/>
  </si>
  <si>
    <t>入札経過調書</t>
    <rPh sb="0" eb="2">
      <t>ニュウサツ</t>
    </rPh>
    <rPh sb="2" eb="4">
      <t>ケイカ</t>
    </rPh>
    <rPh sb="4" eb="6">
      <t>チョウショ</t>
    </rPh>
    <phoneticPr fontId="2"/>
  </si>
  <si>
    <t>日</t>
    <rPh sb="0" eb="1">
      <t>ヒ</t>
    </rPh>
    <phoneticPr fontId="2"/>
  </si>
  <si>
    <t>落札者又は契約の相手方</t>
    <rPh sb="0" eb="3">
      <t>ラクサツシャ</t>
    </rPh>
    <rPh sb="3" eb="4">
      <t>マタ</t>
    </rPh>
    <rPh sb="5" eb="7">
      <t>ケイヤク</t>
    </rPh>
    <rPh sb="8" eb="10">
      <t>アイテ</t>
    </rPh>
    <rPh sb="10" eb="11">
      <t>カタ</t>
    </rPh>
    <phoneticPr fontId="2"/>
  </si>
  <si>
    <t>落札率</t>
    <rPh sb="0" eb="2">
      <t>ラクサツ</t>
    </rPh>
    <rPh sb="2" eb="3">
      <t>リツ</t>
    </rPh>
    <phoneticPr fontId="2"/>
  </si>
  <si>
    <t>午後</t>
    <rPh sb="0" eb="2">
      <t>ゴゴ</t>
    </rPh>
    <phoneticPr fontId="2"/>
  </si>
  <si>
    <t>力率</t>
    <rPh sb="0" eb="1">
      <t>リキ</t>
    </rPh>
    <rPh sb="1" eb="2">
      <t>リツ</t>
    </rPh>
    <phoneticPr fontId="2"/>
  </si>
  <si>
    <t>小計</t>
    <rPh sb="0" eb="2">
      <t>ショウケイ</t>
    </rPh>
    <phoneticPr fontId="2"/>
  </si>
  <si>
    <t>基本料金（円）</t>
    <rPh sb="0" eb="2">
      <t>キホン</t>
    </rPh>
    <rPh sb="2" eb="4">
      <t>リョウキン</t>
    </rPh>
    <rPh sb="5" eb="6">
      <t>エン</t>
    </rPh>
    <phoneticPr fontId="2"/>
  </si>
  <si>
    <t>合　計</t>
    <rPh sb="0" eb="1">
      <t>ゴウ</t>
    </rPh>
    <rPh sb="2" eb="3">
      <t>ケイ</t>
    </rPh>
    <phoneticPr fontId="2"/>
  </si>
  <si>
    <t>従量料金（円）</t>
    <rPh sb="0" eb="2">
      <t>ジュウリョウ</t>
    </rPh>
    <rPh sb="2" eb="4">
      <t>リョウキン</t>
    </rPh>
    <rPh sb="5" eb="6">
      <t>エン</t>
    </rPh>
    <phoneticPr fontId="2"/>
  </si>
  <si>
    <t>(kW)</t>
    <phoneticPr fontId="2"/>
  </si>
  <si>
    <t>（％）</t>
    <phoneticPr fontId="2"/>
  </si>
  <si>
    <t>（kWh）</t>
    <phoneticPr fontId="2"/>
  </si>
  <si>
    <t>（小計）</t>
    <rPh sb="1" eb="3">
      <t>ショウケイ</t>
    </rPh>
    <phoneticPr fontId="2"/>
  </si>
  <si>
    <t>(合計）</t>
    <rPh sb="1" eb="3">
      <t>ゴウケイ</t>
    </rPh>
    <phoneticPr fontId="2"/>
  </si>
  <si>
    <t>契約電力</t>
    <rPh sb="0" eb="2">
      <t>ケイヤク</t>
    </rPh>
    <rPh sb="2" eb="4">
      <t>デンリョク</t>
    </rPh>
    <phoneticPr fontId="2"/>
  </si>
  <si>
    <t>備考</t>
    <rPh sb="0" eb="2">
      <t>ビコウ</t>
    </rPh>
    <phoneticPr fontId="2"/>
  </si>
  <si>
    <t>月</t>
    <rPh sb="0" eb="1">
      <t>ゲツ</t>
    </rPh>
    <phoneticPr fontId="2"/>
  </si>
  <si>
    <t>入札経過表</t>
    <rPh sb="0" eb="2">
      <t>ニュウサツ</t>
    </rPh>
    <rPh sb="2" eb="4">
      <t>ケイカ</t>
    </rPh>
    <rPh sb="4" eb="5">
      <t>ヒョウ</t>
    </rPh>
    <phoneticPr fontId="2"/>
  </si>
  <si>
    <t>入札</t>
    <rPh sb="0" eb="2">
      <t>ニュウサツ</t>
    </rPh>
    <phoneticPr fontId="2"/>
  </si>
  <si>
    <t>名称</t>
  </si>
  <si>
    <t>履行
期間</t>
    <rPh sb="0" eb="2">
      <t>リコウ</t>
    </rPh>
    <rPh sb="3" eb="5">
      <t>キカン</t>
    </rPh>
    <phoneticPr fontId="2"/>
  </si>
  <si>
    <t>履行場所</t>
    <rPh sb="0" eb="2">
      <t>リコウ</t>
    </rPh>
    <rPh sb="2" eb="4">
      <t>バショ</t>
    </rPh>
    <phoneticPr fontId="2"/>
  </si>
  <si>
    <t>入札経過</t>
    <rPh sb="0" eb="2">
      <t>ニュウサツ</t>
    </rPh>
    <rPh sb="2" eb="4">
      <t>ケイカ</t>
    </rPh>
    <phoneticPr fontId="2"/>
  </si>
  <si>
    <t>業者名</t>
    <rPh sb="0" eb="2">
      <t>ギョウシャ</t>
    </rPh>
    <rPh sb="2" eb="3">
      <t>メイ</t>
    </rPh>
    <phoneticPr fontId="2"/>
  </si>
  <si>
    <t>順位</t>
    <rPh sb="0" eb="2">
      <t>ジュンイ</t>
    </rPh>
    <phoneticPr fontId="2"/>
  </si>
  <si>
    <t>第１回</t>
    <rPh sb="0" eb="1">
      <t>ダイ</t>
    </rPh>
    <rPh sb="2" eb="3">
      <t>カイ</t>
    </rPh>
    <phoneticPr fontId="2"/>
  </si>
  <si>
    <t>第２回</t>
    <rPh sb="0" eb="1">
      <t>ダイ</t>
    </rPh>
    <rPh sb="2" eb="3">
      <t>カイ</t>
    </rPh>
    <phoneticPr fontId="2"/>
  </si>
  <si>
    <t>辞退</t>
    <rPh sb="0" eb="2">
      <t>ジタイ</t>
    </rPh>
    <phoneticPr fontId="2"/>
  </si>
  <si>
    <t>契約規則第28条第1項2号により無効</t>
    <rPh sb="0" eb="2">
      <t>ケイヤク</t>
    </rPh>
    <rPh sb="2" eb="4">
      <t>キソク</t>
    </rPh>
    <rPh sb="4" eb="5">
      <t>ダイ</t>
    </rPh>
    <rPh sb="7" eb="8">
      <t>ジョウ</t>
    </rPh>
    <rPh sb="8" eb="9">
      <t>ダイ</t>
    </rPh>
    <rPh sb="10" eb="11">
      <t>コウ</t>
    </rPh>
    <rPh sb="12" eb="13">
      <t>ゴウ</t>
    </rPh>
    <rPh sb="16" eb="18">
      <t>ムコウ</t>
    </rPh>
    <phoneticPr fontId="2"/>
  </si>
  <si>
    <t>設計金額</t>
    <rPh sb="0" eb="2">
      <t>セッケイ</t>
    </rPh>
    <rPh sb="2" eb="4">
      <t>キンガク</t>
    </rPh>
    <phoneticPr fontId="2"/>
  </si>
  <si>
    <t>落札、決定
金額</t>
    <rPh sb="0" eb="2">
      <t>ラクサツ</t>
    </rPh>
    <rPh sb="3" eb="5">
      <t>ケッテイ</t>
    </rPh>
    <rPh sb="6" eb="8">
      <t>キンガク</t>
    </rPh>
    <phoneticPr fontId="2"/>
  </si>
  <si>
    <t>入札書記載金額￥</t>
    <rPh sb="0" eb="2">
      <t>ニュウサツ</t>
    </rPh>
    <rPh sb="2" eb="3">
      <t>ショ</t>
    </rPh>
    <rPh sb="3" eb="5">
      <t>キサイ</t>
    </rPh>
    <rPh sb="5" eb="7">
      <t>キンガク</t>
    </rPh>
    <phoneticPr fontId="2"/>
  </si>
  <si>
    <t>於：建設局</t>
    <rPh sb="0" eb="1">
      <t>オ</t>
    </rPh>
    <rPh sb="2" eb="5">
      <t>ケンセツキョク</t>
    </rPh>
    <phoneticPr fontId="2"/>
  </si>
  <si>
    <t>午前</t>
    <rPh sb="0" eb="2">
      <t>ゴゼン</t>
    </rPh>
    <phoneticPr fontId="2"/>
  </si>
  <si>
    <t>入札室</t>
    <rPh sb="0" eb="2">
      <t>ニュウサツ</t>
    </rPh>
    <rPh sb="2" eb="3">
      <t>シツ</t>
    </rPh>
    <phoneticPr fontId="2"/>
  </si>
  <si>
    <t>投入口</t>
    <rPh sb="0" eb="2">
      <t>トウニュウ</t>
    </rPh>
    <rPh sb="2" eb="3">
      <t>グチ</t>
    </rPh>
    <phoneticPr fontId="2"/>
  </si>
  <si>
    <t>予定価格（税抜）</t>
    <rPh sb="0" eb="2">
      <t>ヨテイ</t>
    </rPh>
    <rPh sb="2" eb="4">
      <t>カカク</t>
    </rPh>
    <rPh sb="5" eb="6">
      <t>ゼイ</t>
    </rPh>
    <rPh sb="6" eb="7">
      <t>ヌ</t>
    </rPh>
    <phoneticPr fontId="2"/>
  </si>
  <si>
    <t>最低制限価格又は
調査基準価格（税抜）</t>
    <rPh sb="0" eb="2">
      <t>サイテイ</t>
    </rPh>
    <rPh sb="2" eb="4">
      <t>セイゲン</t>
    </rPh>
    <rPh sb="4" eb="6">
      <t>カカク</t>
    </rPh>
    <rPh sb="6" eb="7">
      <t>マタ</t>
    </rPh>
    <rPh sb="9" eb="11">
      <t>チョウサ</t>
    </rPh>
    <rPh sb="11" eb="13">
      <t>キジュン</t>
    </rPh>
    <rPh sb="13" eb="15">
      <t>カカク</t>
    </rPh>
    <rPh sb="16" eb="17">
      <t>ゼイ</t>
    </rPh>
    <rPh sb="17" eb="18">
      <t>ヌ</t>
    </rPh>
    <phoneticPr fontId="2"/>
  </si>
  <si>
    <t>時</t>
  </si>
  <si>
    <t>分</t>
  </si>
  <si>
    <r>
      <t>右記金額に</t>
    </r>
    <r>
      <rPr>
        <sz val="11"/>
        <rFont val="ＭＳ Ｐゴシック"/>
        <family val="3"/>
        <charset val="128"/>
      </rPr>
      <t>5％に相当する額を加算した金額が法令上の入札価格である。</t>
    </r>
    <rPh sb="0" eb="1">
      <t>ミギ</t>
    </rPh>
    <rPh sb="1" eb="2">
      <t>キ</t>
    </rPh>
    <rPh sb="2" eb="4">
      <t>キンガク</t>
    </rPh>
    <rPh sb="8" eb="10">
      <t>ソウトウ</t>
    </rPh>
    <rPh sb="12" eb="13">
      <t>ガク</t>
    </rPh>
    <rPh sb="14" eb="16">
      <t>カサン</t>
    </rPh>
    <rPh sb="18" eb="20">
      <t>キンガク</t>
    </rPh>
    <rPh sb="21" eb="23">
      <t>ホウレイ</t>
    </rPh>
    <rPh sb="23" eb="24">
      <t>ジョウ</t>
    </rPh>
    <rPh sb="25" eb="27">
      <t>ニュウサツ</t>
    </rPh>
    <rPh sb="27" eb="29">
      <t>カカク</t>
    </rPh>
    <phoneticPr fontId="2"/>
  </si>
  <si>
    <r>
      <t>×105/100</t>
    </r>
    <r>
      <rPr>
        <sz val="11"/>
        <rFont val="ＭＳ Ｐゴシック"/>
        <family val="3"/>
        <charset val="128"/>
      </rPr>
      <t>＝￥</t>
    </r>
    <phoneticPr fontId="2"/>
  </si>
  <si>
    <t>入札書比較価格
（A×100/105）</t>
    <rPh sb="0" eb="2">
      <t>ニュウサツ</t>
    </rPh>
    <rPh sb="2" eb="3">
      <t>ショ</t>
    </rPh>
    <rPh sb="3" eb="5">
      <t>ヒカク</t>
    </rPh>
    <rPh sb="5" eb="7">
      <t>カカク</t>
    </rPh>
    <phoneticPr fontId="2"/>
  </si>
  <si>
    <t>最低制限価格
　　　　　　（B）</t>
    <rPh sb="0" eb="2">
      <t>サイテイ</t>
    </rPh>
    <rPh sb="2" eb="4">
      <t>セイゲン</t>
    </rPh>
    <rPh sb="4" eb="6">
      <t>カカク</t>
    </rPh>
    <phoneticPr fontId="2"/>
  </si>
  <si>
    <t>予定（A）
価格</t>
    <rPh sb="0" eb="2">
      <t>ヨテイ</t>
    </rPh>
    <rPh sb="6" eb="8">
      <t>カカク</t>
    </rPh>
    <phoneticPr fontId="2"/>
  </si>
  <si>
    <t>入札書比較最低制限価格
（B×100/105）</t>
    <rPh sb="0" eb="1">
      <t>イ</t>
    </rPh>
    <rPh sb="1" eb="2">
      <t>サツ</t>
    </rPh>
    <rPh sb="2" eb="3">
      <t>ショ</t>
    </rPh>
    <rPh sb="3" eb="4">
      <t>ヒ</t>
    </rPh>
    <rPh sb="4" eb="5">
      <t>クラ</t>
    </rPh>
    <rPh sb="5" eb="7">
      <t>サイテイ</t>
    </rPh>
    <rPh sb="7" eb="8">
      <t>セイ</t>
    </rPh>
    <rPh sb="8" eb="9">
      <t>キリ</t>
    </rPh>
    <rPh sb="9" eb="11">
      <t>カカク</t>
    </rPh>
    <phoneticPr fontId="2"/>
  </si>
  <si>
    <t>％</t>
    <phoneticPr fontId="2"/>
  </si>
  <si>
    <t>落札候補者第1位</t>
    <rPh sb="0" eb="2">
      <t>ラクサツ</t>
    </rPh>
    <rPh sb="2" eb="5">
      <t>コウホシャ</t>
    </rPh>
    <rPh sb="5" eb="6">
      <t>ダイ</t>
    </rPh>
    <rPh sb="7" eb="8">
      <t>イ</t>
    </rPh>
    <phoneticPr fontId="2"/>
  </si>
  <si>
    <t>落札候補者第2位</t>
    <rPh sb="0" eb="2">
      <t>ラクサツ</t>
    </rPh>
    <rPh sb="2" eb="5">
      <t>コウホシャ</t>
    </rPh>
    <rPh sb="5" eb="6">
      <t>ダイ</t>
    </rPh>
    <rPh sb="7" eb="8">
      <t>イ</t>
    </rPh>
    <phoneticPr fontId="2"/>
  </si>
  <si>
    <t>落札候補者第3位</t>
    <rPh sb="0" eb="2">
      <t>ラクサツ</t>
    </rPh>
    <rPh sb="2" eb="5">
      <t>コウホシャ</t>
    </rPh>
    <rPh sb="5" eb="6">
      <t>ダイ</t>
    </rPh>
    <rPh sb="7" eb="8">
      <t>イ</t>
    </rPh>
    <phoneticPr fontId="2"/>
  </si>
  <si>
    <t>決定</t>
    <rPh sb="0" eb="2">
      <t>ケッテイ</t>
    </rPh>
    <phoneticPr fontId="2"/>
  </si>
  <si>
    <t>第1位落札候補者</t>
    <rPh sb="0" eb="1">
      <t>ダイ</t>
    </rPh>
    <rPh sb="2" eb="3">
      <t>イ</t>
    </rPh>
    <rPh sb="3" eb="5">
      <t>ラクサツ</t>
    </rPh>
    <rPh sb="5" eb="8">
      <t>コウホシャ</t>
    </rPh>
    <phoneticPr fontId="2"/>
  </si>
  <si>
    <r>
      <t>（税込</t>
    </r>
    <r>
      <rPr>
        <sz val="11"/>
        <rFont val="ＭＳ Ｐゴシック"/>
        <family val="3"/>
        <charset val="128"/>
      </rPr>
      <t>）</t>
    </r>
    <rPh sb="1" eb="2">
      <t>ゼイ</t>
    </rPh>
    <rPh sb="2" eb="3">
      <t>コミ</t>
    </rPh>
    <phoneticPr fontId="2"/>
  </si>
  <si>
    <t>電気料金（円：税込）</t>
    <rPh sb="0" eb="2">
      <t>デンキ</t>
    </rPh>
    <rPh sb="2" eb="4">
      <t>リョウキン</t>
    </rPh>
    <rPh sb="5" eb="6">
      <t>エン</t>
    </rPh>
    <rPh sb="7" eb="8">
      <t>ゼイ</t>
    </rPh>
    <rPh sb="8" eb="9">
      <t>コミ</t>
    </rPh>
    <phoneticPr fontId="2"/>
  </si>
  <si>
    <t>第2位落札候補者</t>
    <rPh sb="0" eb="1">
      <t>ダイ</t>
    </rPh>
    <rPh sb="2" eb="3">
      <t>イ</t>
    </rPh>
    <rPh sb="3" eb="5">
      <t>ラクサツ</t>
    </rPh>
    <rPh sb="5" eb="8">
      <t>コウホシャ</t>
    </rPh>
    <phoneticPr fontId="2"/>
  </si>
  <si>
    <t>右記金額に8％に相当する額を加算した金額が法令上の入札価格である。</t>
    <rPh sb="0" eb="1">
      <t>ミギ</t>
    </rPh>
    <rPh sb="1" eb="2">
      <t>キ</t>
    </rPh>
    <rPh sb="2" eb="4">
      <t>キンガク</t>
    </rPh>
    <rPh sb="8" eb="10">
      <t>ソウトウ</t>
    </rPh>
    <rPh sb="12" eb="13">
      <t>ガク</t>
    </rPh>
    <rPh sb="14" eb="16">
      <t>カサン</t>
    </rPh>
    <rPh sb="18" eb="20">
      <t>キンガク</t>
    </rPh>
    <rPh sb="21" eb="23">
      <t>ホウレイ</t>
    </rPh>
    <rPh sb="23" eb="24">
      <t>ジョウ</t>
    </rPh>
    <rPh sb="25" eb="27">
      <t>ニュウサツ</t>
    </rPh>
    <rPh sb="27" eb="29">
      <t>カカク</t>
    </rPh>
    <phoneticPr fontId="2"/>
  </si>
  <si>
    <r>
      <t>×10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/100＝￥</t>
    </r>
    <phoneticPr fontId="2"/>
  </si>
  <si>
    <t>電気料金内訳書</t>
    <phoneticPr fontId="2"/>
  </si>
  <si>
    <t>区分3</t>
    <rPh sb="0" eb="2">
      <t>クブン</t>
    </rPh>
    <phoneticPr fontId="2"/>
  </si>
  <si>
    <t>区分1</t>
    <rPh sb="0" eb="2">
      <t>クブン</t>
    </rPh>
    <phoneticPr fontId="2"/>
  </si>
  <si>
    <t>区分2</t>
    <rPh sb="0" eb="2">
      <t>クブン</t>
    </rPh>
    <phoneticPr fontId="2"/>
  </si>
  <si>
    <t>常時</t>
    <rPh sb="0" eb="2">
      <t>ジョウジ</t>
    </rPh>
    <phoneticPr fontId="2"/>
  </si>
  <si>
    <r>
      <t>予 備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電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力</t>
    </r>
    <rPh sb="0" eb="1">
      <t>ヨ</t>
    </rPh>
    <rPh sb="2" eb="3">
      <t>ソナエ</t>
    </rPh>
    <rPh sb="4" eb="5">
      <t>デン</t>
    </rPh>
    <rPh sb="6" eb="7">
      <t>チカラ</t>
    </rPh>
    <phoneticPr fontId="2"/>
  </si>
  <si>
    <t>予備</t>
    <rPh sb="0" eb="2">
      <t>ヨビ</t>
    </rPh>
    <phoneticPr fontId="2"/>
  </si>
  <si>
    <t>総合計金額（入札金額）</t>
    <rPh sb="0" eb="2">
      <t>ソウゴウ</t>
    </rPh>
    <rPh sb="2" eb="3">
      <t>ケイ</t>
    </rPh>
    <rPh sb="3" eb="4">
      <t>キン</t>
    </rPh>
    <rPh sb="4" eb="5">
      <t>ガク</t>
    </rPh>
    <rPh sb="6" eb="8">
      <t>ニュウサツ</t>
    </rPh>
    <rPh sb="8" eb="10">
      <t>キンガク</t>
    </rPh>
    <phoneticPr fontId="2"/>
  </si>
  <si>
    <t>電気料金内訳書</t>
    <rPh sb="0" eb="2">
      <t>デンキ</t>
    </rPh>
    <rPh sb="2" eb="4">
      <t>リョウキン</t>
    </rPh>
    <rPh sb="4" eb="7">
      <t>ウチワケショ</t>
    </rPh>
    <phoneticPr fontId="2"/>
  </si>
  <si>
    <t>　　　印</t>
    <rPh sb="3" eb="4">
      <t>イン</t>
    </rPh>
    <phoneticPr fontId="2"/>
  </si>
  <si>
    <t>　　　所在地</t>
    <rPh sb="3" eb="6">
      <t>ショザイチ</t>
    </rPh>
    <phoneticPr fontId="2"/>
  </si>
  <si>
    <t>　　　商号又は名称</t>
    <rPh sb="3" eb="5">
      <t>ショウゴウ</t>
    </rPh>
    <rPh sb="5" eb="6">
      <t>マタ</t>
    </rPh>
    <rPh sb="7" eb="9">
      <t>メイショウ</t>
    </rPh>
    <phoneticPr fontId="2"/>
  </si>
  <si>
    <t>※施設グループ毎の合計金額は該当する施設グループの電気料金内訳書のとおり。</t>
    <rPh sb="1" eb="3">
      <t>シセツ</t>
    </rPh>
    <rPh sb="7" eb="8">
      <t>マイ</t>
    </rPh>
    <rPh sb="9" eb="11">
      <t>ゴウケイ</t>
    </rPh>
    <rPh sb="11" eb="13">
      <t>キンガク</t>
    </rPh>
    <rPh sb="14" eb="16">
      <t>ガイトウ</t>
    </rPh>
    <rPh sb="18" eb="20">
      <t>シセツ</t>
    </rPh>
    <rPh sb="25" eb="27">
      <t>デンキ</t>
    </rPh>
    <rPh sb="27" eb="29">
      <t>リョウキン</t>
    </rPh>
    <rPh sb="29" eb="32">
      <t>ウチワケショ</t>
    </rPh>
    <phoneticPr fontId="2"/>
  </si>
  <si>
    <t>※入札書に記載の金額は総合計金額とする。　
総合計金額は､施設グループ毎の合計金額を足し合わせた金額とする。</t>
    <rPh sb="1" eb="3">
      <t>ニュウサツ</t>
    </rPh>
    <rPh sb="3" eb="4">
      <t>ショ</t>
    </rPh>
    <rPh sb="5" eb="7">
      <t>キサイ</t>
    </rPh>
    <rPh sb="8" eb="10">
      <t>キンガク</t>
    </rPh>
    <rPh sb="11" eb="12">
      <t>ソウ</t>
    </rPh>
    <rPh sb="12" eb="14">
      <t>ゴウケイ</t>
    </rPh>
    <rPh sb="14" eb="16">
      <t>キンガク</t>
    </rPh>
    <rPh sb="15" eb="16">
      <t>ニュウキン</t>
    </rPh>
    <rPh sb="22" eb="23">
      <t>ソウ</t>
    </rPh>
    <rPh sb="23" eb="25">
      <t>ゴウケイ</t>
    </rPh>
    <rPh sb="25" eb="27">
      <t>キンガク</t>
    </rPh>
    <rPh sb="29" eb="31">
      <t>シセツ</t>
    </rPh>
    <rPh sb="35" eb="36">
      <t>マイ</t>
    </rPh>
    <rPh sb="37" eb="39">
      <t>ゴウケイ</t>
    </rPh>
    <rPh sb="39" eb="41">
      <t>キンガク</t>
    </rPh>
    <rPh sb="42" eb="43">
      <t>タ</t>
    </rPh>
    <rPh sb="44" eb="45">
      <t>ア</t>
    </rPh>
    <rPh sb="48" eb="50">
      <t>キンガク</t>
    </rPh>
    <phoneticPr fontId="2"/>
  </si>
  <si>
    <t>※電気料金内訳書の提出は施設グループ毎の電気料金内訳書も併せて提出のこと。</t>
    <rPh sb="1" eb="3">
      <t>デンキ</t>
    </rPh>
    <rPh sb="3" eb="5">
      <t>リョウキン</t>
    </rPh>
    <rPh sb="5" eb="8">
      <t>ウチワケショ</t>
    </rPh>
    <rPh sb="9" eb="11">
      <t>テイシュツ</t>
    </rPh>
    <rPh sb="12" eb="14">
      <t>シセツ</t>
    </rPh>
    <rPh sb="18" eb="19">
      <t>マイ</t>
    </rPh>
    <rPh sb="20" eb="22">
      <t>デンキ</t>
    </rPh>
    <rPh sb="22" eb="24">
      <t>リョウキン</t>
    </rPh>
    <rPh sb="24" eb="27">
      <t>ウチワケショ</t>
    </rPh>
    <rPh sb="28" eb="29">
      <t>アワ</t>
    </rPh>
    <rPh sb="31" eb="33">
      <t>テイシュツ</t>
    </rPh>
    <phoneticPr fontId="2"/>
  </si>
  <si>
    <t>吹田市長 宛</t>
    <rPh sb="0" eb="2">
      <t>スイタ</t>
    </rPh>
    <rPh sb="2" eb="4">
      <t>シチョウ</t>
    </rPh>
    <rPh sb="5" eb="6">
      <t>ア</t>
    </rPh>
    <phoneticPr fontId="2"/>
  </si>
  <si>
    <t>第１段階（15kWh超120kWhまで）</t>
    <rPh sb="0" eb="1">
      <t>ダイ</t>
    </rPh>
    <rPh sb="2" eb="4">
      <t>ダンカイ</t>
    </rPh>
    <rPh sb="10" eb="11">
      <t>チョウ</t>
    </rPh>
    <phoneticPr fontId="2"/>
  </si>
  <si>
    <t>第２段階（120kWh超300kWhまで）</t>
    <rPh sb="0" eb="1">
      <t>ダイ</t>
    </rPh>
    <rPh sb="2" eb="4">
      <t>ダンカイ</t>
    </rPh>
    <rPh sb="11" eb="12">
      <t>チョウ</t>
    </rPh>
    <phoneticPr fontId="2"/>
  </si>
  <si>
    <t>第３段階（300kWh超）</t>
    <rPh sb="0" eb="1">
      <t>ダイ</t>
    </rPh>
    <rPh sb="2" eb="4">
      <t>ダンカイ</t>
    </rPh>
    <rPh sb="11" eb="12">
      <t>チョウ</t>
    </rPh>
    <phoneticPr fontId="2"/>
  </si>
  <si>
    <t>第１段階</t>
    <rPh sb="0" eb="1">
      <t>ダイ</t>
    </rPh>
    <rPh sb="2" eb="4">
      <t>ダンカイ</t>
    </rPh>
    <phoneticPr fontId="2"/>
  </si>
  <si>
    <t>第２段階</t>
    <rPh sb="0" eb="1">
      <t>ダイ</t>
    </rPh>
    <rPh sb="2" eb="4">
      <t>ダンカイ</t>
    </rPh>
    <phoneticPr fontId="2"/>
  </si>
  <si>
    <t>第３段階</t>
    <rPh sb="0" eb="1">
      <t>ダイ</t>
    </rPh>
    <rPh sb="2" eb="4">
      <t>ダンカイ</t>
    </rPh>
    <phoneticPr fontId="2"/>
  </si>
  <si>
    <t>電力量
料金</t>
    <rPh sb="0" eb="2">
      <t>デンリョク</t>
    </rPh>
    <rPh sb="2" eb="3">
      <t>リョウ</t>
    </rPh>
    <rPh sb="4" eb="6">
      <t>リョウキン</t>
    </rPh>
    <phoneticPr fontId="2"/>
  </si>
  <si>
    <r>
      <rPr>
        <sz val="11"/>
        <rFont val="ＭＳ Ｐゴシック"/>
        <family val="3"/>
        <charset val="128"/>
      </rPr>
      <t xml:space="preserve">基　本  </t>
    </r>
    <r>
      <rPr>
        <sz val="11"/>
        <rFont val="ＭＳ Ｐゴシック"/>
        <family val="3"/>
        <charset val="128"/>
      </rPr>
      <t>電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力</t>
    </r>
    <rPh sb="0" eb="1">
      <t>モト</t>
    </rPh>
    <rPh sb="2" eb="3">
      <t>ホン</t>
    </rPh>
    <rPh sb="5" eb="6">
      <t>デン</t>
    </rPh>
    <rPh sb="8" eb="9">
      <t>チカラ</t>
    </rPh>
    <phoneticPr fontId="2"/>
  </si>
  <si>
    <t>最低
料金</t>
    <rPh sb="0" eb="2">
      <t>サイテイ</t>
    </rPh>
    <rPh sb="3" eb="5">
      <t>リョウキン</t>
    </rPh>
    <phoneticPr fontId="2"/>
  </si>
  <si>
    <t>施設グループ(イ)合計金額</t>
    <rPh sb="0" eb="2">
      <t>シセツ</t>
    </rPh>
    <rPh sb="9" eb="11">
      <t>ゴウケイ</t>
    </rPh>
    <rPh sb="11" eb="13">
      <t>キンガク</t>
    </rPh>
    <rPh sb="12" eb="13">
      <t>ニュウキン</t>
    </rPh>
    <phoneticPr fontId="2"/>
  </si>
  <si>
    <t>施設グループ(ロ)合計金額</t>
    <rPh sb="0" eb="2">
      <t>シセツ</t>
    </rPh>
    <rPh sb="9" eb="11">
      <t>ゴウケイ</t>
    </rPh>
    <rPh sb="11" eb="13">
      <t>キンガク</t>
    </rPh>
    <rPh sb="12" eb="13">
      <t>ニュウキン</t>
    </rPh>
    <phoneticPr fontId="2"/>
  </si>
  <si>
    <t>施設グループ(ハ)合計金額</t>
    <rPh sb="0" eb="2">
      <t>シセツ</t>
    </rPh>
    <rPh sb="9" eb="11">
      <t>ゴウケイ</t>
    </rPh>
    <rPh sb="11" eb="13">
      <t>キンガク</t>
    </rPh>
    <rPh sb="12" eb="13">
      <t>ニュウキン</t>
    </rPh>
    <phoneticPr fontId="2"/>
  </si>
  <si>
    <t>区分2（その他季）</t>
    <rPh sb="0" eb="2">
      <t>クブン</t>
    </rPh>
    <rPh sb="6" eb="7">
      <t>タ</t>
    </rPh>
    <rPh sb="7" eb="8">
      <t>キ</t>
    </rPh>
    <phoneticPr fontId="2"/>
  </si>
  <si>
    <t>区分1（夏　季）</t>
    <rPh sb="0" eb="2">
      <t>クブン</t>
    </rPh>
    <rPh sb="4" eb="5">
      <t>ナツ</t>
    </rPh>
    <rPh sb="6" eb="7">
      <t>キ</t>
    </rPh>
    <phoneticPr fontId="2"/>
  </si>
  <si>
    <t>契約数</t>
    <rPh sb="0" eb="2">
      <t>ケイヤク</t>
    </rPh>
    <rPh sb="2" eb="3">
      <t>スウ</t>
    </rPh>
    <phoneticPr fontId="2"/>
  </si>
  <si>
    <t>(施設)</t>
    <rPh sb="1" eb="3">
      <t>シセツ</t>
    </rPh>
    <phoneticPr fontId="2"/>
  </si>
  <si>
    <t>(kVA)</t>
    <phoneticPr fontId="2"/>
  </si>
  <si>
    <t>（円/施設/月）</t>
    <rPh sb="1" eb="2">
      <t>エン</t>
    </rPh>
    <rPh sb="3" eb="5">
      <t>シセツ</t>
    </rPh>
    <rPh sb="6" eb="7">
      <t>ツキ</t>
    </rPh>
    <phoneticPr fontId="2"/>
  </si>
  <si>
    <t>（円/施設/月）</t>
    <rPh sb="1" eb="2">
      <t>エン</t>
    </rPh>
    <rPh sb="6" eb="7">
      <t>ツキ</t>
    </rPh>
    <phoneticPr fontId="2"/>
  </si>
  <si>
    <r>
      <rPr>
        <sz val="11"/>
        <rFont val="ＭＳ Ｐゴシック"/>
        <family val="3"/>
        <charset val="128"/>
      </rPr>
      <t>電力量料金（円）</t>
    </r>
    <rPh sb="0" eb="2">
      <t>デンリョク</t>
    </rPh>
    <rPh sb="2" eb="3">
      <t>リョウ</t>
    </rPh>
    <rPh sb="3" eb="5">
      <t>リョウキン</t>
    </rPh>
    <rPh sb="6" eb="7">
      <t>エン</t>
    </rPh>
    <phoneticPr fontId="2"/>
  </si>
  <si>
    <t>※　施設グループ(イ)合計金額は､各月の電気料金（円：税込）【１円未満の端数があるときは、その端数金額を切り捨てた額】の合計金額の110分の100に相当する金額とする。</t>
    <rPh sb="2" eb="4">
      <t>シセツ</t>
    </rPh>
    <rPh sb="11" eb="13">
      <t>ゴウケイ</t>
    </rPh>
    <phoneticPr fontId="2"/>
  </si>
  <si>
    <t>（円/ｋVA/月）</t>
    <rPh sb="1" eb="2">
      <t>エン</t>
    </rPh>
    <rPh sb="7" eb="8">
      <t>ツキ</t>
    </rPh>
    <phoneticPr fontId="2"/>
  </si>
  <si>
    <r>
      <t>契約</t>
    </r>
    <r>
      <rPr>
        <sz val="11"/>
        <rFont val="ＭＳ Ｐゴシック"/>
        <family val="3"/>
        <charset val="128"/>
      </rPr>
      <t>容量</t>
    </r>
    <rPh sb="0" eb="2">
      <t>ケイヤク</t>
    </rPh>
    <rPh sb="2" eb="4">
      <t>ヨウリョウ</t>
    </rPh>
    <phoneticPr fontId="2"/>
  </si>
  <si>
    <t>※　施設グループ(ロ)合計金額は､各月の電気料金（円：税込）【１円未満の端数があるときは、その端数金額を切り捨てた額】の合計金額の110分の100に相当する金額とする。</t>
    <rPh sb="2" eb="4">
      <t>シセツ</t>
    </rPh>
    <rPh sb="11" eb="13">
      <t>ゴウケイ</t>
    </rPh>
    <phoneticPr fontId="2"/>
  </si>
  <si>
    <t>※　施設グループ(ハ)合計金額は､各月の電気料金（円：税込）【１円未満の端数があるときは、その端数金額を切り捨てた額】の合計金額の110分の100に相当する金額とする。</t>
    <rPh sb="2" eb="4">
      <t>シセツ</t>
    </rPh>
    <rPh sb="11" eb="13">
      <t>ゴウケイ</t>
    </rPh>
    <phoneticPr fontId="2"/>
  </si>
  <si>
    <t>施設グループ(イ')合計金額</t>
    <rPh sb="0" eb="2">
      <t>シセツ</t>
    </rPh>
    <rPh sb="10" eb="12">
      <t>ゴウケイ</t>
    </rPh>
    <rPh sb="12" eb="14">
      <t>キンガク</t>
    </rPh>
    <rPh sb="13" eb="14">
      <t>ニュウキン</t>
    </rPh>
    <phoneticPr fontId="2"/>
  </si>
  <si>
    <t>施設グループ(ロ')合計金額</t>
    <rPh sb="0" eb="2">
      <t>シセツ</t>
    </rPh>
    <rPh sb="10" eb="12">
      <t>ゴウケイ</t>
    </rPh>
    <rPh sb="12" eb="14">
      <t>キンガク</t>
    </rPh>
    <rPh sb="13" eb="14">
      <t>ニュウキン</t>
    </rPh>
    <phoneticPr fontId="2"/>
  </si>
  <si>
    <t>合計金額</t>
    <rPh sb="0" eb="2">
      <t>ゴウケイ</t>
    </rPh>
    <rPh sb="2" eb="4">
      <t>キンガク</t>
    </rPh>
    <phoneticPr fontId="2"/>
  </si>
  <si>
    <t>※　施設グループ(イ')合計金額は､各月の電気料金（円：税込）【１円未満の端数があるときは、その端数金額を切り捨てた額】の合計金額の110分の100に相当する金額とする。</t>
    <rPh sb="2" eb="4">
      <t>シセツ</t>
    </rPh>
    <rPh sb="12" eb="14">
      <t>ゴウケイ</t>
    </rPh>
    <phoneticPr fontId="2"/>
  </si>
  <si>
    <t>※　施設グループ(ロ')合計金額は､各月の電気料金（円：税込）【１円未満の端数があるときは、その端数金額を切り捨てた額】の合計金額の110分の100に相当する金額とする。</t>
    <rPh sb="2" eb="4">
      <t>シセツ</t>
    </rPh>
    <rPh sb="12" eb="14">
      <t>ゴウケイ</t>
    </rPh>
    <phoneticPr fontId="2"/>
  </si>
  <si>
    <t>※契約種別が同じであるため、施設グループ（イ）と同一単価が自動入力されます。それ以外の単価の入力はできません。</t>
    <rPh sb="1" eb="3">
      <t>ケイヤク</t>
    </rPh>
    <rPh sb="3" eb="5">
      <t>シュベツ</t>
    </rPh>
    <rPh sb="6" eb="7">
      <t>オナ</t>
    </rPh>
    <rPh sb="14" eb="16">
      <t>シセツ</t>
    </rPh>
    <rPh sb="24" eb="26">
      <t>ドウイツ</t>
    </rPh>
    <rPh sb="26" eb="28">
      <t>タンカ</t>
    </rPh>
    <rPh sb="29" eb="31">
      <t>ジドウ</t>
    </rPh>
    <rPh sb="31" eb="33">
      <t>ニュウリョク</t>
    </rPh>
    <rPh sb="40" eb="42">
      <t>イガイ</t>
    </rPh>
    <rPh sb="43" eb="45">
      <t>タンカ</t>
    </rPh>
    <rPh sb="46" eb="48">
      <t>ニュウリョク</t>
    </rPh>
    <phoneticPr fontId="2"/>
  </si>
  <si>
    <t>※契約種別が同じであるため、施設グループ（ハ）と同一単価が自動入力されます。それ以外の単価の入力はできません。</t>
    <rPh sb="1" eb="3">
      <t>ケイヤク</t>
    </rPh>
    <rPh sb="3" eb="5">
      <t>シュベツ</t>
    </rPh>
    <rPh sb="6" eb="7">
      <t>オナ</t>
    </rPh>
    <rPh sb="14" eb="16">
      <t>シセツ</t>
    </rPh>
    <rPh sb="24" eb="26">
      <t>ドウイツ</t>
    </rPh>
    <rPh sb="26" eb="28">
      <t>タンカ</t>
    </rPh>
    <rPh sb="29" eb="31">
      <t>ジドウ</t>
    </rPh>
    <rPh sb="31" eb="33">
      <t>ニュウリョク</t>
    </rPh>
    <rPh sb="40" eb="42">
      <t>イガイ</t>
    </rPh>
    <rPh sb="43" eb="45">
      <t>タンカ</t>
    </rPh>
    <rPh sb="46" eb="48">
      <t>ニュウリョク</t>
    </rPh>
    <phoneticPr fontId="2"/>
  </si>
  <si>
    <r>
      <rPr>
        <sz val="11"/>
        <rFont val="ＭＳ Ｐゴシック"/>
        <family val="3"/>
        <charset val="128"/>
      </rPr>
      <t>第１段階（120kWhまで）</t>
    </r>
    <rPh sb="0" eb="1">
      <t>ダイ</t>
    </rPh>
    <rPh sb="2" eb="4">
      <t>ダンカイ</t>
    </rPh>
    <phoneticPr fontId="2"/>
  </si>
  <si>
    <t>　　　代表者職氏名</t>
    <rPh sb="3" eb="6">
      <t>ダイヒョウシャ</t>
    </rPh>
    <rPh sb="6" eb="7">
      <t>ショク</t>
    </rPh>
    <rPh sb="7" eb="9">
      <t>シメイ</t>
    </rPh>
    <phoneticPr fontId="2"/>
  </si>
  <si>
    <t>令和４年10月</t>
    <rPh sb="0" eb="1">
      <t>レイ</t>
    </rPh>
    <rPh sb="1" eb="2">
      <t>ワ</t>
    </rPh>
    <rPh sb="3" eb="4">
      <t>ネン</t>
    </rPh>
    <rPh sb="6" eb="7">
      <t>ガツ</t>
    </rPh>
    <phoneticPr fontId="2"/>
  </si>
  <si>
    <t>令和４年11月</t>
    <rPh sb="0" eb="1">
      <t>レイ</t>
    </rPh>
    <rPh sb="1" eb="2">
      <t>ワ</t>
    </rPh>
    <rPh sb="3" eb="4">
      <t>ネン</t>
    </rPh>
    <rPh sb="6" eb="7">
      <t>ガツ</t>
    </rPh>
    <phoneticPr fontId="2"/>
  </si>
  <si>
    <t>令和４年12月</t>
    <rPh sb="0" eb="1">
      <t>レイ</t>
    </rPh>
    <rPh sb="1" eb="2">
      <t>ワ</t>
    </rPh>
    <rPh sb="3" eb="4">
      <t>ネン</t>
    </rPh>
    <rPh sb="6" eb="7">
      <t>ガツ</t>
    </rPh>
    <phoneticPr fontId="2"/>
  </si>
  <si>
    <t>令和５年１月</t>
    <rPh sb="0" eb="1">
      <t>レイ</t>
    </rPh>
    <rPh sb="1" eb="2">
      <t>ワ</t>
    </rPh>
    <rPh sb="3" eb="4">
      <t>ネン</t>
    </rPh>
    <rPh sb="5" eb="6">
      <t>ガツ</t>
    </rPh>
    <phoneticPr fontId="2"/>
  </si>
  <si>
    <t>令和５年２月</t>
    <rPh sb="0" eb="1">
      <t>レイ</t>
    </rPh>
    <rPh sb="1" eb="2">
      <t>ワ</t>
    </rPh>
    <rPh sb="3" eb="4">
      <t>ネン</t>
    </rPh>
    <rPh sb="5" eb="6">
      <t>ガツ</t>
    </rPh>
    <phoneticPr fontId="2"/>
  </si>
  <si>
    <t>令和５年３月</t>
    <rPh sb="0" eb="1">
      <t>レイ</t>
    </rPh>
    <rPh sb="1" eb="2">
      <t>ワ</t>
    </rPh>
    <rPh sb="3" eb="4">
      <t>ネン</t>
    </rPh>
    <rPh sb="5" eb="6">
      <t>ガツ</t>
    </rPh>
    <phoneticPr fontId="2"/>
  </si>
  <si>
    <t>令和５年４月</t>
    <rPh sb="0" eb="1">
      <t>レイ</t>
    </rPh>
    <rPh sb="1" eb="2">
      <t>ワ</t>
    </rPh>
    <rPh sb="3" eb="4">
      <t>ネン</t>
    </rPh>
    <rPh sb="5" eb="6">
      <t>ガツ</t>
    </rPh>
    <phoneticPr fontId="2"/>
  </si>
  <si>
    <t>令和５年５月</t>
    <rPh sb="0" eb="1">
      <t>レイ</t>
    </rPh>
    <rPh sb="1" eb="2">
      <t>ワ</t>
    </rPh>
    <rPh sb="3" eb="4">
      <t>ネン</t>
    </rPh>
    <rPh sb="5" eb="6">
      <t>ガツ</t>
    </rPh>
    <phoneticPr fontId="2"/>
  </si>
  <si>
    <t>令和５年６月</t>
    <rPh sb="0" eb="1">
      <t>レイ</t>
    </rPh>
    <rPh sb="1" eb="2">
      <t>ワ</t>
    </rPh>
    <rPh sb="3" eb="4">
      <t>ネン</t>
    </rPh>
    <rPh sb="5" eb="6">
      <t>ガツ</t>
    </rPh>
    <phoneticPr fontId="2"/>
  </si>
  <si>
    <t>令和５年７月</t>
    <rPh sb="0" eb="1">
      <t>レイ</t>
    </rPh>
    <rPh sb="1" eb="2">
      <t>ワ</t>
    </rPh>
    <rPh sb="3" eb="4">
      <t>ネン</t>
    </rPh>
    <rPh sb="5" eb="6">
      <t>ガツ</t>
    </rPh>
    <phoneticPr fontId="2"/>
  </si>
  <si>
    <t>令和５年８月</t>
    <rPh sb="0" eb="1">
      <t>レイ</t>
    </rPh>
    <rPh sb="1" eb="2">
      <t>ワ</t>
    </rPh>
    <rPh sb="3" eb="4">
      <t>ネン</t>
    </rPh>
    <rPh sb="5" eb="6">
      <t>ガツ</t>
    </rPh>
    <phoneticPr fontId="2"/>
  </si>
  <si>
    <t>令和５年９月</t>
    <rPh sb="0" eb="1">
      <t>レイ</t>
    </rPh>
    <rPh sb="1" eb="2">
      <t>ワ</t>
    </rPh>
    <rPh sb="3" eb="4">
      <t>ネン</t>
    </rPh>
    <rPh sb="5" eb="6">
      <t>ガツ</t>
    </rPh>
    <phoneticPr fontId="2"/>
  </si>
  <si>
    <t xml:space="preserve">≪泉浄水所4号井戸外3施設で使用する電力調達（低圧）　予定使用電力量　356,780kWh（施設グループ（ロ'））≫  </t>
    <rPh sb="9" eb="10">
      <t>ホカ</t>
    </rPh>
    <rPh sb="11" eb="13">
      <t>シセツ</t>
    </rPh>
    <rPh sb="14" eb="16">
      <t>シヨウ</t>
    </rPh>
    <rPh sb="18" eb="20">
      <t>デンリョク</t>
    </rPh>
    <rPh sb="20" eb="22">
      <t>チョウタツ</t>
    </rPh>
    <rPh sb="23" eb="25">
      <t>テイアツ</t>
    </rPh>
    <rPh sb="27" eb="29">
      <t>ヨテイ</t>
    </rPh>
    <rPh sb="29" eb="31">
      <t>シヨウ</t>
    </rPh>
    <rPh sb="31" eb="33">
      <t>デンリョク</t>
    </rPh>
    <rPh sb="33" eb="34">
      <t>リョウ</t>
    </rPh>
    <rPh sb="46" eb="48">
      <t>シセツ</t>
    </rPh>
    <phoneticPr fontId="2"/>
  </si>
  <si>
    <t>令和４年　　月　　日</t>
    <rPh sb="0" eb="2">
      <t>レイワ</t>
    </rPh>
    <rPh sb="3" eb="4">
      <t>ネン</t>
    </rPh>
    <rPh sb="6" eb="7">
      <t>ガツ</t>
    </rPh>
    <rPh sb="9" eb="10">
      <t>ニチ</t>
    </rPh>
    <phoneticPr fontId="2"/>
  </si>
  <si>
    <t>件名　　　原市民サービスコーナー外258施設で使用する電力調達</t>
    <rPh sb="0" eb="2">
      <t>ケンメイ</t>
    </rPh>
    <phoneticPr fontId="2"/>
  </si>
  <si>
    <t>原市民サービスコーナー外238施設で使用する電力調達</t>
    <phoneticPr fontId="2"/>
  </si>
  <si>
    <t>御旅ポンプ場外19施設で使用する電力調達</t>
    <phoneticPr fontId="2"/>
  </si>
  <si>
    <t xml:space="preserve">≪千里丘出張所外160施設で使用する電力調達（低圧）　予定使用電力量1,126,084kWh（施設グループ（ハ））≫  </t>
    <rPh sb="7" eb="8">
      <t>ホカ</t>
    </rPh>
    <rPh sb="11" eb="13">
      <t>シセツ</t>
    </rPh>
    <rPh sb="14" eb="16">
      <t>シヨウ</t>
    </rPh>
    <rPh sb="18" eb="20">
      <t>デンリョク</t>
    </rPh>
    <rPh sb="20" eb="22">
      <t>チョウタツ</t>
    </rPh>
    <rPh sb="23" eb="25">
      <t>テイアツ</t>
    </rPh>
    <rPh sb="27" eb="29">
      <t>ヨテイ</t>
    </rPh>
    <rPh sb="29" eb="31">
      <t>シヨウ</t>
    </rPh>
    <rPh sb="31" eb="33">
      <t>デンリョク</t>
    </rPh>
    <rPh sb="33" eb="34">
      <t>リョウ</t>
    </rPh>
    <rPh sb="47" eb="49">
      <t>シセツ</t>
    </rPh>
    <phoneticPr fontId="2"/>
  </si>
  <si>
    <r>
      <t>≪千里丘出張所外</t>
    </r>
    <r>
      <rPr>
        <b/>
        <sz val="16"/>
        <color theme="1"/>
        <rFont val="ＭＳ Ｐゴシック"/>
        <family val="3"/>
        <charset val="128"/>
      </rPr>
      <t>80</t>
    </r>
    <r>
      <rPr>
        <b/>
        <sz val="16"/>
        <rFont val="ＭＳ Ｐゴシック"/>
        <family val="3"/>
        <charset val="128"/>
      </rPr>
      <t xml:space="preserve">か所で使用する電力調達（低圧）　予定使用電力量1,288,062kWh（施設グループ（ロ））≫  </t>
    </r>
    <rPh sb="1" eb="3">
      <t>センリ</t>
    </rPh>
    <rPh sb="3" eb="4">
      <t>オカ</t>
    </rPh>
    <rPh sb="4" eb="6">
      <t>シュッチョウ</t>
    </rPh>
    <rPh sb="6" eb="7">
      <t>ショ</t>
    </rPh>
    <rPh sb="7" eb="8">
      <t>ガイ</t>
    </rPh>
    <rPh sb="11" eb="12">
      <t>ショ</t>
    </rPh>
    <rPh sb="13" eb="15">
      <t>シヨウ</t>
    </rPh>
    <rPh sb="17" eb="19">
      <t>デンリョク</t>
    </rPh>
    <rPh sb="19" eb="21">
      <t>チョウタツ</t>
    </rPh>
    <rPh sb="22" eb="24">
      <t>テイアツ</t>
    </rPh>
    <rPh sb="26" eb="28">
      <t>ヨテイ</t>
    </rPh>
    <rPh sb="28" eb="30">
      <t>シヨウ</t>
    </rPh>
    <rPh sb="30" eb="32">
      <t>デンリョク</t>
    </rPh>
    <rPh sb="32" eb="33">
      <t>リョウ</t>
    </rPh>
    <rPh sb="46" eb="48">
      <t>シセツ</t>
    </rPh>
    <phoneticPr fontId="2"/>
  </si>
  <si>
    <t xml:space="preserve">≪原市民サービスコーナー外89か所で使用する電力調達（低圧）　予定使用電力量　544,753kWh（施設グループ（イ））≫  </t>
    <rPh sb="1" eb="2">
      <t>ゲン</t>
    </rPh>
    <rPh sb="2" eb="4">
      <t>シミン</t>
    </rPh>
    <rPh sb="16" eb="17">
      <t>ショ</t>
    </rPh>
    <rPh sb="18" eb="20">
      <t>シヨウ</t>
    </rPh>
    <rPh sb="22" eb="24">
      <t>デンリョク</t>
    </rPh>
    <rPh sb="24" eb="26">
      <t>チョウタツ</t>
    </rPh>
    <rPh sb="27" eb="29">
      <t>テイアツ</t>
    </rPh>
    <rPh sb="31" eb="33">
      <t>ヨテイ</t>
    </rPh>
    <rPh sb="33" eb="35">
      <t>シヨウ</t>
    </rPh>
    <rPh sb="35" eb="37">
      <t>デンリョク</t>
    </rPh>
    <rPh sb="37" eb="38">
      <t>リョウ</t>
    </rPh>
    <rPh sb="50" eb="52">
      <t>シセツ</t>
    </rPh>
    <phoneticPr fontId="2"/>
  </si>
  <si>
    <t xml:space="preserve">≪御旅ポンプ場外18か所で使用する電力調達（低圧）　予定使用電力量　27,969kWh（施設グループ（イ'））≫  </t>
    <rPh sb="1" eb="2">
      <t>ミ</t>
    </rPh>
    <rPh sb="2" eb="3">
      <t>タビ</t>
    </rPh>
    <rPh sb="6" eb="7">
      <t>ジョウ</t>
    </rPh>
    <rPh sb="7" eb="8">
      <t>ガイ</t>
    </rPh>
    <rPh sb="11" eb="12">
      <t>ショ</t>
    </rPh>
    <rPh sb="13" eb="15">
      <t>シヨウ</t>
    </rPh>
    <rPh sb="17" eb="19">
      <t>デンリョク</t>
    </rPh>
    <rPh sb="19" eb="21">
      <t>チョウタツ</t>
    </rPh>
    <rPh sb="22" eb="24">
      <t>テイアツ</t>
    </rPh>
    <rPh sb="26" eb="28">
      <t>ヨテイ</t>
    </rPh>
    <rPh sb="28" eb="30">
      <t>シヨウ</t>
    </rPh>
    <rPh sb="30" eb="32">
      <t>デンリョク</t>
    </rPh>
    <rPh sb="32" eb="33">
      <t>リョウ</t>
    </rPh>
    <rPh sb="44" eb="46">
      <t>シセツ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</si>
</sst>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General\ &quot;円/kW/月&quot;"/>
    <numFmt numFmtId="177" formatCode="General\ &quot;円/kWh&quot;"/>
    <numFmt numFmtId="178" formatCode="0.0%"/>
    <numFmt numFmtId="179" formatCode="&quot;¥&quot;#,##0;[Red]&quot;¥&quot;#,##0"/>
    <numFmt numFmtId="180" formatCode="#,##0.0_ ;[Red]\-#,##0.0\ "/>
    <numFmt numFmtId="181" formatCode="#,##0&quot;kWh&quot;"/>
    <numFmt numFmtId="182" formatCode="0.00_);[Red]\(0.00\)"/>
    <numFmt numFmtId="183" formatCode="#,##0.0;[Red]\-#,##0.0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24"/>
      <name val="ＭＳ Ｐゴシック"/>
      <family val="3"/>
      <charset val="128"/>
    </font>
    <font>
      <sz val="36"/>
      <name val="ＭＳ Ｐゴシック"/>
      <family val="3"/>
      <charset val="128"/>
    </font>
    <font>
      <sz val="2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rgb="FF0000CC"/>
      <name val="ＭＳ Ｐゴシック"/>
      <family val="3"/>
      <charset val="128"/>
    </font>
    <font>
      <sz val="24"/>
      <color rgb="FF0000CC"/>
      <name val="ＭＳ Ｐゴシック"/>
      <family val="3"/>
      <charset val="128"/>
    </font>
    <font>
      <b/>
      <sz val="14"/>
      <color rgb="FF0000CC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66CC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</cellStyleXfs>
  <cellXfs count="331">
    <xf numFmtId="0" fontId="0" fillId="0" borderId="0" xfId="0"/>
    <xf numFmtId="0" fontId="1" fillId="0" borderId="0" xfId="7" applyFill="1">
      <alignment vertical="center"/>
    </xf>
    <xf numFmtId="38" fontId="1" fillId="0" borderId="0" xfId="2" applyFill="1" applyAlignment="1">
      <alignment horizontal="center" vertical="center"/>
    </xf>
    <xf numFmtId="38" fontId="1" fillId="0" borderId="0" xfId="2" applyFill="1" applyAlignment="1">
      <alignment vertical="center"/>
    </xf>
    <xf numFmtId="176" fontId="1" fillId="0" borderId="1" xfId="7" applyNumberFormat="1" applyFill="1" applyBorder="1" applyAlignment="1">
      <alignment horizontal="center" vertical="center"/>
    </xf>
    <xf numFmtId="176" fontId="1" fillId="0" borderId="1" xfId="7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38" fontId="9" fillId="0" borderId="0" xfId="2" applyNumberFormat="1" applyFont="1" applyBorder="1" applyAlignment="1">
      <alignment vertical="center" shrinkToFit="1"/>
    </xf>
    <xf numFmtId="0" fontId="10" fillId="0" borderId="0" xfId="6" applyFont="1" applyAlignment="1">
      <alignment vertical="center"/>
    </xf>
    <xf numFmtId="0" fontId="10" fillId="0" borderId="0" xfId="6" applyFont="1" applyBorder="1" applyAlignment="1">
      <alignment horizontal="center" vertical="center"/>
    </xf>
    <xf numFmtId="0" fontId="10" fillId="0" borderId="0" xfId="6" applyFont="1" applyBorder="1" applyAlignment="1">
      <alignment vertical="center"/>
    </xf>
    <xf numFmtId="49" fontId="10" fillId="0" borderId="0" xfId="6" applyNumberFormat="1" applyFont="1" applyBorder="1" applyAlignment="1">
      <alignment horizontal="center" vertical="center"/>
    </xf>
    <xf numFmtId="0" fontId="10" fillId="0" borderId="2" xfId="6" applyFont="1" applyBorder="1" applyAlignment="1">
      <alignment horizontal="left" vertical="center"/>
    </xf>
    <xf numFmtId="0" fontId="10" fillId="0" borderId="3" xfId="6" applyFont="1" applyBorder="1" applyAlignment="1">
      <alignment horizontal="center" vertical="center"/>
    </xf>
    <xf numFmtId="0" fontId="10" fillId="0" borderId="3" xfId="6" applyFont="1" applyBorder="1" applyAlignment="1">
      <alignment vertical="center"/>
    </xf>
    <xf numFmtId="38" fontId="10" fillId="0" borderId="3" xfId="2" applyFont="1" applyBorder="1" applyAlignment="1">
      <alignment horizontal="right" vertical="center" shrinkToFit="1"/>
    </xf>
    <xf numFmtId="38" fontId="10" fillId="0" borderId="3" xfId="2" applyFont="1" applyBorder="1" applyAlignment="1">
      <alignment vertical="center" shrinkToFit="1"/>
    </xf>
    <xf numFmtId="38" fontId="10" fillId="0" borderId="0" xfId="2" applyFont="1" applyAlignment="1">
      <alignment vertical="center"/>
    </xf>
    <xf numFmtId="38" fontId="12" fillId="0" borderId="0" xfId="2" applyFont="1" applyAlignment="1">
      <alignment vertical="center"/>
    </xf>
    <xf numFmtId="38" fontId="12" fillId="0" borderId="4" xfId="2" applyFont="1" applyBorder="1" applyAlignment="1">
      <alignment vertical="center"/>
    </xf>
    <xf numFmtId="38" fontId="12" fillId="0" borderId="5" xfId="2" applyFont="1" applyBorder="1" applyAlignment="1">
      <alignment vertical="center"/>
    </xf>
    <xf numFmtId="38" fontId="12" fillId="0" borderId="5" xfId="2" applyFont="1" applyBorder="1" applyAlignment="1">
      <alignment horizontal="center" vertical="center"/>
    </xf>
    <xf numFmtId="38" fontId="12" fillId="0" borderId="6" xfId="2" applyFont="1" applyBorder="1" applyAlignment="1">
      <alignment vertical="center"/>
    </xf>
    <xf numFmtId="38" fontId="12" fillId="0" borderId="1" xfId="2" applyFont="1" applyBorder="1" applyAlignment="1">
      <alignment horizontal="center" vertical="center"/>
    </xf>
    <xf numFmtId="0" fontId="12" fillId="0" borderId="0" xfId="6" applyFont="1" applyAlignment="1">
      <alignment vertical="center"/>
    </xf>
    <xf numFmtId="0" fontId="12" fillId="0" borderId="0" xfId="6" applyFont="1" applyAlignment="1">
      <alignment horizontal="center" vertical="center"/>
    </xf>
    <xf numFmtId="0" fontId="10" fillId="0" borderId="0" xfId="6" applyNumberFormat="1" applyFont="1" applyBorder="1" applyAlignment="1">
      <alignment horizontal="center" vertical="center"/>
    </xf>
    <xf numFmtId="0" fontId="10" fillId="0" borderId="1" xfId="6" applyFont="1" applyBorder="1" applyAlignment="1">
      <alignment horizontal="center" vertical="center"/>
    </xf>
    <xf numFmtId="38" fontId="9" fillId="0" borderId="7" xfId="2" applyFont="1" applyBorder="1" applyAlignment="1">
      <alignment vertical="center" shrinkToFit="1"/>
    </xf>
    <xf numFmtId="38" fontId="9" fillId="0" borderId="1" xfId="2" applyFont="1" applyBorder="1" applyAlignment="1">
      <alignment vertical="center" shrinkToFit="1"/>
    </xf>
    <xf numFmtId="0" fontId="9" fillId="0" borderId="0" xfId="6" applyFont="1" applyAlignment="1">
      <alignment vertical="center"/>
    </xf>
    <xf numFmtId="176" fontId="1" fillId="2" borderId="1" xfId="7" applyNumberFormat="1" applyFill="1" applyBorder="1" applyAlignment="1">
      <alignment horizontal="center" vertical="center"/>
    </xf>
    <xf numFmtId="176" fontId="1" fillId="3" borderId="1" xfId="7" applyNumberFormat="1" applyFill="1" applyBorder="1" applyAlignment="1">
      <alignment horizontal="center" vertical="center"/>
    </xf>
    <xf numFmtId="176" fontId="1" fillId="4" borderId="1" xfId="7" applyNumberFormat="1" applyFill="1" applyBorder="1" applyAlignment="1">
      <alignment horizontal="center" vertical="center"/>
    </xf>
    <xf numFmtId="40" fontId="0" fillId="0" borderId="8" xfId="2" applyNumberFormat="1" applyFont="1" applyFill="1" applyBorder="1" applyAlignment="1" applyProtection="1">
      <alignment vertical="center"/>
      <protection locked="0"/>
    </xf>
    <xf numFmtId="40" fontId="1" fillId="3" borderId="8" xfId="2" applyNumberFormat="1" applyFont="1" applyFill="1" applyBorder="1" applyAlignment="1" applyProtection="1">
      <alignment vertical="center"/>
      <protection locked="0"/>
    </xf>
    <xf numFmtId="40" fontId="1" fillId="2" borderId="8" xfId="2" applyNumberFormat="1" applyFont="1" applyFill="1" applyBorder="1" applyAlignment="1" applyProtection="1">
      <alignment vertical="center"/>
      <protection locked="0"/>
    </xf>
    <xf numFmtId="40" fontId="1" fillId="4" borderId="8" xfId="2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/>
    <xf numFmtId="0" fontId="1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Protection="1"/>
    <xf numFmtId="0" fontId="1" fillId="0" borderId="0" xfId="7" applyFill="1" applyAlignment="1" applyProtection="1">
      <alignment horizontal="center" vertical="center"/>
    </xf>
    <xf numFmtId="0" fontId="7" fillId="0" borderId="0" xfId="7" applyFont="1" applyFill="1" applyProtection="1">
      <alignment vertical="center"/>
    </xf>
    <xf numFmtId="0" fontId="1" fillId="0" borderId="0" xfId="7" applyFill="1" applyProtection="1">
      <alignment vertical="center"/>
    </xf>
    <xf numFmtId="0" fontId="1" fillId="0" borderId="0" xfId="7" applyFont="1" applyFill="1" applyAlignment="1" applyProtection="1">
      <alignment horizontal="center" vertical="center"/>
    </xf>
    <xf numFmtId="38" fontId="1" fillId="0" borderId="0" xfId="2" applyFill="1" applyAlignment="1" applyProtection="1">
      <alignment horizontal="center" vertical="center"/>
    </xf>
    <xf numFmtId="38" fontId="0" fillId="0" borderId="0" xfId="2" applyFont="1" applyFill="1" applyAlignment="1" applyProtection="1">
      <alignment horizontal="center" vertical="center"/>
    </xf>
    <xf numFmtId="38" fontId="1" fillId="0" borderId="0" xfId="2" applyFill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NumberFormat="1" applyFill="1" applyBorder="1" applyProtection="1"/>
    <xf numFmtId="176" fontId="1" fillId="0" borderId="0" xfId="7" applyNumberFormat="1" applyFill="1" applyBorder="1" applyAlignment="1" applyProtection="1">
      <alignment horizontal="center" vertical="center"/>
    </xf>
    <xf numFmtId="176" fontId="3" fillId="0" borderId="1" xfId="7" applyNumberFormat="1" applyFont="1" applyFill="1" applyBorder="1" applyAlignment="1" applyProtection="1">
      <alignment horizontal="right" vertical="center"/>
    </xf>
    <xf numFmtId="176" fontId="3" fillId="3" borderId="1" xfId="7" applyNumberFormat="1" applyFont="1" applyFill="1" applyBorder="1" applyAlignment="1" applyProtection="1">
      <alignment horizontal="right" vertical="center"/>
    </xf>
    <xf numFmtId="176" fontId="3" fillId="2" borderId="1" xfId="7" applyNumberFormat="1" applyFont="1" applyFill="1" applyBorder="1" applyAlignment="1" applyProtection="1">
      <alignment horizontal="right" vertical="center"/>
    </xf>
    <xf numFmtId="176" fontId="3" fillId="4" borderId="1" xfId="7" applyNumberFormat="1" applyFont="1" applyFill="1" applyBorder="1" applyAlignment="1" applyProtection="1">
      <alignment horizontal="right" vertical="center"/>
    </xf>
    <xf numFmtId="38" fontId="1" fillId="0" borderId="9" xfId="2" applyFill="1" applyBorder="1" applyAlignment="1" applyProtection="1">
      <alignment vertical="center"/>
    </xf>
    <xf numFmtId="0" fontId="0" fillId="0" borderId="9" xfId="0" applyFill="1" applyBorder="1" applyAlignment="1" applyProtection="1">
      <alignment horizontal="center" vertical="center"/>
    </xf>
    <xf numFmtId="177" fontId="0" fillId="0" borderId="3" xfId="0" applyNumberFormat="1" applyFill="1" applyBorder="1" applyAlignment="1" applyProtection="1">
      <alignment horizontal="center" vertical="center"/>
    </xf>
    <xf numFmtId="38" fontId="0" fillId="0" borderId="3" xfId="2" applyFont="1" applyFill="1" applyBorder="1" applyAlignment="1" applyProtection="1">
      <alignment horizontal="center" vertical="center"/>
    </xf>
    <xf numFmtId="0" fontId="0" fillId="0" borderId="0" xfId="0" applyFill="1" applyProtection="1"/>
    <xf numFmtId="38" fontId="1" fillId="0" borderId="10" xfId="2" applyFill="1" applyBorder="1" applyAlignment="1" applyProtection="1">
      <alignment vertical="center"/>
    </xf>
    <xf numFmtId="0" fontId="0" fillId="0" borderId="10" xfId="0" applyFill="1" applyBorder="1" applyAlignment="1" applyProtection="1">
      <alignment horizontal="center" vertical="center"/>
    </xf>
    <xf numFmtId="177" fontId="0" fillId="0" borderId="7" xfId="0" applyNumberFormat="1" applyFill="1" applyBorder="1" applyAlignment="1" applyProtection="1">
      <alignment horizontal="center" vertical="center"/>
    </xf>
    <xf numFmtId="38" fontId="0" fillId="0" borderId="10" xfId="2" applyFont="1" applyFill="1" applyBorder="1" applyAlignment="1" applyProtection="1">
      <alignment horizontal="right" vertical="center"/>
    </xf>
    <xf numFmtId="38" fontId="1" fillId="3" borderId="11" xfId="2" applyFont="1" applyFill="1" applyBorder="1" applyAlignment="1" applyProtection="1">
      <alignment horizontal="center" vertical="center"/>
    </xf>
    <xf numFmtId="38" fontId="1" fillId="2" borderId="10" xfId="2" applyFont="1" applyFill="1" applyBorder="1" applyAlignment="1" applyProtection="1">
      <alignment horizontal="center" vertical="center"/>
    </xf>
    <xf numFmtId="38" fontId="1" fillId="4" borderId="11" xfId="2" applyFont="1" applyFill="1" applyBorder="1" applyAlignment="1" applyProtection="1">
      <alignment horizontal="center" vertical="center"/>
    </xf>
    <xf numFmtId="38" fontId="1" fillId="0" borderId="7" xfId="2" applyFill="1" applyBorder="1" applyAlignment="1" applyProtection="1">
      <alignment horizontal="center" vertical="center"/>
    </xf>
    <xf numFmtId="40" fontId="21" fillId="0" borderId="3" xfId="2" applyNumberFormat="1" applyFont="1" applyFill="1" applyBorder="1" applyAlignment="1" applyProtection="1">
      <alignment horizontal="center" vertical="center"/>
    </xf>
    <xf numFmtId="40" fontId="21" fillId="0" borderId="12" xfId="2" applyNumberFormat="1" applyFont="1" applyFill="1" applyBorder="1" applyAlignment="1" applyProtection="1">
      <alignment horizontal="center" vertical="center"/>
    </xf>
    <xf numFmtId="38" fontId="21" fillId="0" borderId="3" xfId="2" applyFont="1" applyFill="1" applyBorder="1" applyAlignment="1" applyProtection="1">
      <alignment horizontal="center" vertical="center"/>
    </xf>
    <xf numFmtId="38" fontId="1" fillId="3" borderId="10" xfId="2" applyFont="1" applyFill="1" applyBorder="1" applyAlignment="1" applyProtection="1">
      <alignment horizontal="center" vertical="center"/>
    </xf>
    <xf numFmtId="38" fontId="1" fillId="2" borderId="11" xfId="2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38" fontId="1" fillId="0" borderId="0" xfId="2" applyFill="1" applyBorder="1" applyAlignment="1" applyProtection="1">
      <alignment vertical="center"/>
    </xf>
    <xf numFmtId="38" fontId="1" fillId="0" borderId="13" xfId="2" applyFill="1" applyBorder="1" applyAlignment="1" applyProtection="1">
      <alignment horizontal="center" vertical="center"/>
    </xf>
    <xf numFmtId="38" fontId="1" fillId="0" borderId="0" xfId="2" applyFill="1" applyBorder="1" applyAlignment="1" applyProtection="1">
      <alignment horizontal="center" vertical="center"/>
    </xf>
    <xf numFmtId="38" fontId="14" fillId="0" borderId="0" xfId="2" applyFont="1" applyFill="1" applyAlignment="1" applyProtection="1">
      <alignment horizontal="left" vertical="center"/>
    </xf>
    <xf numFmtId="40" fontId="0" fillId="0" borderId="14" xfId="2" applyNumberFormat="1" applyFont="1" applyFill="1" applyBorder="1" applyAlignment="1" applyProtection="1">
      <alignment vertical="center"/>
    </xf>
    <xf numFmtId="182" fontId="1" fillId="0" borderId="11" xfId="2" applyNumberFormat="1" applyFill="1" applyBorder="1" applyAlignment="1" applyProtection="1">
      <alignment horizontal="center" vertical="center"/>
    </xf>
    <xf numFmtId="38" fontId="1" fillId="4" borderId="10" xfId="2" applyFont="1" applyFill="1" applyBorder="1" applyAlignment="1" applyProtection="1">
      <alignment horizontal="center" vertical="center"/>
    </xf>
    <xf numFmtId="38" fontId="1" fillId="3" borderId="3" xfId="2" applyFont="1" applyFill="1" applyBorder="1" applyAlignment="1" applyProtection="1">
      <alignment horizontal="center" vertical="center"/>
    </xf>
    <xf numFmtId="38" fontId="0" fillId="0" borderId="0" xfId="0" applyNumberFormat="1"/>
    <xf numFmtId="0" fontId="17" fillId="0" borderId="0" xfId="0" applyFont="1"/>
    <xf numFmtId="38" fontId="22" fillId="0" borderId="3" xfId="0" applyNumberFormat="1" applyFont="1" applyBorder="1"/>
    <xf numFmtId="0" fontId="22" fillId="0" borderId="0" xfId="0" applyFont="1"/>
    <xf numFmtId="38" fontId="22" fillId="0" borderId="3" xfId="2" applyFont="1" applyFill="1" applyBorder="1" applyAlignment="1" applyProtection="1">
      <alignment vertical="center"/>
    </xf>
    <xf numFmtId="38" fontId="22" fillId="0" borderId="8" xfId="0" applyNumberFormat="1" applyFont="1" applyBorder="1"/>
    <xf numFmtId="0" fontId="6" fillId="0" borderId="0" xfId="0" applyFont="1" applyAlignment="1">
      <alignment horizontal="center"/>
    </xf>
    <xf numFmtId="38" fontId="0" fillId="0" borderId="0" xfId="2" applyFont="1" applyFill="1" applyAlignment="1">
      <alignment horizontal="center" vertical="center" wrapText="1"/>
    </xf>
    <xf numFmtId="0" fontId="1" fillId="0" borderId="0" xfId="7" applyFont="1" applyFill="1" applyBorder="1" applyAlignment="1" applyProtection="1">
      <alignment vertical="center"/>
    </xf>
    <xf numFmtId="0" fontId="0" fillId="0" borderId="3" xfId="7" applyFont="1" applyFill="1" applyBorder="1" applyAlignment="1" applyProtection="1">
      <alignment vertical="center"/>
    </xf>
    <xf numFmtId="40" fontId="0" fillId="0" borderId="3" xfId="2" applyNumberFormat="1" applyFont="1" applyFill="1" applyBorder="1" applyAlignment="1" applyProtection="1">
      <alignment vertical="center"/>
      <protection locked="0"/>
    </xf>
    <xf numFmtId="176" fontId="3" fillId="0" borderId="3" xfId="7" applyNumberFormat="1" applyFont="1" applyFill="1" applyBorder="1" applyAlignment="1" applyProtection="1">
      <alignment horizontal="right" vertical="center"/>
    </xf>
    <xf numFmtId="40" fontId="0" fillId="0" borderId="11" xfId="2" applyNumberFormat="1" applyFont="1" applyFill="1" applyBorder="1" applyAlignment="1" applyProtection="1">
      <alignment vertical="center"/>
    </xf>
    <xf numFmtId="40" fontId="1" fillId="3" borderId="3" xfId="2" applyNumberFormat="1" applyFont="1" applyFill="1" applyBorder="1" applyAlignment="1" applyProtection="1">
      <alignment vertical="center"/>
      <protection locked="0"/>
    </xf>
    <xf numFmtId="176" fontId="3" fillId="3" borderId="3" xfId="7" applyNumberFormat="1" applyFont="1" applyFill="1" applyBorder="1" applyAlignment="1" applyProtection="1">
      <alignment horizontal="right" vertical="center"/>
    </xf>
    <xf numFmtId="40" fontId="1" fillId="2" borderId="3" xfId="2" applyNumberFormat="1" applyFont="1" applyFill="1" applyBorder="1" applyAlignment="1" applyProtection="1">
      <alignment vertical="center"/>
      <protection locked="0"/>
    </xf>
    <xf numFmtId="176" fontId="3" fillId="2" borderId="3" xfId="7" applyNumberFormat="1" applyFont="1" applyFill="1" applyBorder="1" applyAlignment="1" applyProtection="1">
      <alignment horizontal="right" vertical="center"/>
    </xf>
    <xf numFmtId="40" fontId="1" fillId="4" borderId="3" xfId="2" applyNumberFormat="1" applyFont="1" applyFill="1" applyBorder="1" applyAlignment="1" applyProtection="1">
      <alignment vertical="center"/>
      <protection locked="0"/>
    </xf>
    <xf numFmtId="176" fontId="3" fillId="4" borderId="3" xfId="7" applyNumberFormat="1" applyFont="1" applyFill="1" applyBorder="1" applyAlignment="1" applyProtection="1">
      <alignment horizontal="right" vertical="center"/>
    </xf>
    <xf numFmtId="0" fontId="0" fillId="0" borderId="11" xfId="0" applyFill="1" applyBorder="1" applyAlignment="1" applyProtection="1">
      <alignment horizontal="center" vertical="center"/>
    </xf>
    <xf numFmtId="0" fontId="0" fillId="0" borderId="15" xfId="0" applyFill="1" applyBorder="1" applyAlignment="1" applyProtection="1">
      <alignment horizontal="center" vertical="center"/>
    </xf>
    <xf numFmtId="0" fontId="20" fillId="0" borderId="0" xfId="0" applyFont="1" applyFill="1" applyAlignment="1" applyProtection="1"/>
    <xf numFmtId="40" fontId="1" fillId="4" borderId="15" xfId="2" applyNumberFormat="1" applyFont="1" applyFill="1" applyBorder="1" applyAlignment="1" applyProtection="1">
      <alignment vertical="center"/>
      <protection locked="0"/>
    </xf>
    <xf numFmtId="0" fontId="0" fillId="0" borderId="9" xfId="0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 applyProtection="1">
      <alignment horizontal="center" vertical="center"/>
    </xf>
    <xf numFmtId="38" fontId="0" fillId="0" borderId="10" xfId="2" applyFont="1" applyFill="1" applyBorder="1" applyAlignment="1" applyProtection="1">
      <alignment horizontal="center" vertical="center"/>
    </xf>
    <xf numFmtId="0" fontId="15" fillId="0" borderId="0" xfId="0" applyFont="1" applyBorder="1" applyAlignment="1">
      <alignment vertical="top" wrapText="1"/>
    </xf>
    <xf numFmtId="0" fontId="0" fillId="0" borderId="0" xfId="7" applyFont="1" applyFill="1" applyProtection="1">
      <alignment vertical="center"/>
    </xf>
    <xf numFmtId="0" fontId="0" fillId="0" borderId="0" xfId="0" applyFill="1" applyBorder="1" applyAlignment="1" applyProtection="1">
      <alignment horizontal="center" vertical="center" shrinkToFit="1"/>
    </xf>
    <xf numFmtId="176" fontId="3" fillId="0" borderId="0" xfId="7" applyNumberFormat="1" applyFont="1" applyFill="1" applyBorder="1" applyAlignment="1" applyProtection="1">
      <alignment horizontal="right" vertical="center"/>
    </xf>
    <xf numFmtId="183" fontId="0" fillId="0" borderId="10" xfId="2" applyNumberFormat="1" applyFont="1" applyFill="1" applyBorder="1" applyAlignment="1" applyProtection="1">
      <alignment horizontal="center" vertical="center"/>
    </xf>
    <xf numFmtId="38" fontId="1" fillId="2" borderId="3" xfId="2" applyFill="1" applyBorder="1" applyAlignment="1">
      <alignment horizontal="center" vertical="center"/>
    </xf>
    <xf numFmtId="40" fontId="0" fillId="0" borderId="3" xfId="2" applyNumberFormat="1" applyFont="1" applyFill="1" applyBorder="1" applyAlignment="1" applyProtection="1">
      <alignment vertical="center"/>
    </xf>
    <xf numFmtId="40" fontId="0" fillId="0" borderId="8" xfId="2" applyNumberFormat="1" applyFont="1" applyFill="1" applyBorder="1" applyAlignment="1" applyProtection="1">
      <alignment vertical="center"/>
    </xf>
    <xf numFmtId="40" fontId="1" fillId="3" borderId="3" xfId="2" applyNumberFormat="1" applyFont="1" applyFill="1" applyBorder="1" applyAlignment="1" applyProtection="1">
      <alignment vertical="center"/>
    </xf>
    <xf numFmtId="40" fontId="1" fillId="3" borderId="8" xfId="2" applyNumberFormat="1" applyFont="1" applyFill="1" applyBorder="1" applyAlignment="1" applyProtection="1">
      <alignment vertical="center"/>
    </xf>
    <xf numFmtId="40" fontId="1" fillId="2" borderId="3" xfId="2" applyNumberFormat="1" applyFont="1" applyFill="1" applyBorder="1" applyAlignment="1" applyProtection="1">
      <alignment vertical="center"/>
    </xf>
    <xf numFmtId="40" fontId="1" fillId="2" borderId="8" xfId="2" applyNumberFormat="1" applyFont="1" applyFill="1" applyBorder="1" applyAlignment="1" applyProtection="1">
      <alignment vertical="center"/>
    </xf>
    <xf numFmtId="40" fontId="1" fillId="4" borderId="3" xfId="2" applyNumberFormat="1" applyFont="1" applyFill="1" applyBorder="1" applyAlignment="1" applyProtection="1">
      <alignment vertical="center"/>
    </xf>
    <xf numFmtId="40" fontId="1" fillId="4" borderId="8" xfId="2" applyNumberFormat="1" applyFont="1" applyFill="1" applyBorder="1" applyAlignment="1" applyProtection="1">
      <alignment vertical="center"/>
    </xf>
    <xf numFmtId="176" fontId="1" fillId="0" borderId="1" xfId="7" applyNumberFormat="1" applyFill="1" applyBorder="1" applyAlignment="1" applyProtection="1">
      <alignment horizontal="center" vertical="center"/>
    </xf>
    <xf numFmtId="176" fontId="1" fillId="0" borderId="1" xfId="7" applyNumberFormat="1" applyFont="1" applyFill="1" applyBorder="1" applyAlignment="1" applyProtection="1">
      <alignment horizontal="center" vertical="center"/>
    </xf>
    <xf numFmtId="176" fontId="1" fillId="3" borderId="1" xfId="7" applyNumberFormat="1" applyFill="1" applyBorder="1" applyAlignment="1" applyProtection="1">
      <alignment horizontal="center" vertical="center"/>
    </xf>
    <xf numFmtId="176" fontId="1" fillId="2" borderId="1" xfId="7" applyNumberFormat="1" applyFill="1" applyBorder="1" applyAlignment="1" applyProtection="1">
      <alignment horizontal="center" vertical="center"/>
    </xf>
    <xf numFmtId="40" fontId="1" fillId="4" borderId="15" xfId="2" applyNumberFormat="1" applyFont="1" applyFill="1" applyBorder="1" applyAlignment="1" applyProtection="1">
      <alignment vertical="center"/>
    </xf>
    <xf numFmtId="176" fontId="1" fillId="4" borderId="1" xfId="7" applyNumberFormat="1" applyFill="1" applyBorder="1" applyAlignment="1" applyProtection="1">
      <alignment horizontal="center" vertical="center"/>
    </xf>
    <xf numFmtId="40" fontId="1" fillId="0" borderId="0" xfId="2" applyNumberFormat="1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Protection="1"/>
    <xf numFmtId="176" fontId="0" fillId="0" borderId="0" xfId="7" applyNumberFormat="1" applyFont="1" applyFill="1" applyBorder="1" applyAlignment="1" applyProtection="1">
      <alignment horizontal="center" vertical="center"/>
    </xf>
    <xf numFmtId="38" fontId="1" fillId="3" borderId="3" xfId="2" applyFont="1" applyFill="1" applyBorder="1" applyAlignment="1" applyProtection="1">
      <alignment horizontal="center" vertical="center"/>
    </xf>
    <xf numFmtId="38" fontId="1" fillId="2" borderId="10" xfId="2" applyFont="1" applyFill="1" applyBorder="1" applyAlignment="1" applyProtection="1">
      <alignment horizontal="center" vertical="center"/>
    </xf>
    <xf numFmtId="38" fontId="1" fillId="4" borderId="10" xfId="2" applyFont="1" applyFill="1" applyBorder="1" applyAlignment="1" applyProtection="1">
      <alignment horizontal="center" vertical="center"/>
    </xf>
    <xf numFmtId="38" fontId="1" fillId="3" borderId="10" xfId="2" applyFont="1" applyFill="1" applyBorder="1" applyAlignment="1" applyProtection="1">
      <alignment horizontal="center" vertical="center"/>
    </xf>
    <xf numFmtId="38" fontId="1" fillId="3" borderId="3" xfId="2" applyFill="1" applyBorder="1" applyAlignment="1">
      <alignment horizontal="center" vertical="center"/>
    </xf>
    <xf numFmtId="38" fontId="1" fillId="3" borderId="3" xfId="2" applyFont="1" applyFill="1" applyBorder="1" applyAlignment="1">
      <alignment horizontal="center" vertical="center"/>
    </xf>
    <xf numFmtId="38" fontId="1" fillId="2" borderId="3" xfId="2" applyFont="1" applyFill="1" applyBorder="1" applyAlignment="1">
      <alignment horizontal="center" vertical="center"/>
    </xf>
    <xf numFmtId="38" fontId="1" fillId="2" borderId="3" xfId="2" applyFont="1" applyFill="1" applyBorder="1" applyAlignment="1">
      <alignment horizontal="center"/>
    </xf>
    <xf numFmtId="38" fontId="1" fillId="2" borderId="3" xfId="2" applyFont="1" applyFill="1" applyBorder="1" applyAlignment="1">
      <alignment horizontal="center" vertical="center"/>
    </xf>
    <xf numFmtId="38" fontId="1" fillId="2" borderId="3" xfId="2" applyFont="1" applyFill="1" applyBorder="1" applyAlignment="1">
      <alignment horizontal="center"/>
    </xf>
    <xf numFmtId="38" fontId="1" fillId="3" borderId="3" xfId="2" applyFont="1" applyFill="1" applyBorder="1" applyAlignment="1">
      <alignment horizontal="center"/>
    </xf>
    <xf numFmtId="0" fontId="16" fillId="0" borderId="0" xfId="0" applyFont="1" applyProtection="1">
      <protection locked="0"/>
    </xf>
    <xf numFmtId="49" fontId="16" fillId="0" borderId="0" xfId="0" applyNumberFormat="1" applyFont="1" applyFill="1" applyAlignment="1" applyProtection="1">
      <alignment horizontal="right"/>
      <protection locked="0"/>
    </xf>
    <xf numFmtId="38" fontId="24" fillId="3" borderId="3" xfId="2" applyFont="1" applyFill="1" applyBorder="1" applyAlignment="1" applyProtection="1">
      <alignment horizontal="center" vertical="center"/>
    </xf>
    <xf numFmtId="38" fontId="24" fillId="2" borderId="10" xfId="2" applyFont="1" applyFill="1" applyBorder="1" applyAlignment="1" applyProtection="1">
      <alignment horizontal="center" vertical="center"/>
    </xf>
    <xf numFmtId="38" fontId="24" fillId="4" borderId="10" xfId="2" applyFont="1" applyFill="1" applyBorder="1" applyAlignment="1" applyProtection="1">
      <alignment horizontal="center" vertical="center"/>
    </xf>
    <xf numFmtId="38" fontId="24" fillId="3" borderId="10" xfId="2" applyFont="1" applyFill="1" applyBorder="1" applyAlignment="1" applyProtection="1">
      <alignment horizontal="center" vertical="center"/>
    </xf>
    <xf numFmtId="38" fontId="10" fillId="0" borderId="3" xfId="2" applyFont="1" applyBorder="1" applyAlignment="1">
      <alignment horizontal="center" vertical="center" wrapText="1"/>
    </xf>
    <xf numFmtId="38" fontId="10" fillId="0" borderId="3" xfId="2" applyFont="1" applyBorder="1" applyAlignment="1">
      <alignment vertical="center"/>
    </xf>
    <xf numFmtId="38" fontId="12" fillId="0" borderId="3" xfId="2" applyFont="1" applyBorder="1" applyAlignment="1">
      <alignment vertical="center"/>
    </xf>
    <xf numFmtId="179" fontId="12" fillId="0" borderId="11" xfId="2" applyNumberFormat="1" applyFont="1" applyBorder="1" applyAlignment="1">
      <alignment horizontal="center" vertical="center"/>
    </xf>
    <xf numFmtId="179" fontId="10" fillId="0" borderId="3" xfId="2" applyNumberFormat="1" applyFont="1" applyBorder="1" applyAlignment="1">
      <alignment horizontal="center" vertical="center"/>
    </xf>
    <xf numFmtId="179" fontId="12" fillId="0" borderId="3" xfId="2" applyNumberFormat="1" applyFont="1" applyBorder="1" applyAlignment="1">
      <alignment horizontal="center" vertical="center"/>
    </xf>
    <xf numFmtId="38" fontId="11" fillId="0" borderId="3" xfId="2" applyFont="1" applyBorder="1" applyAlignment="1">
      <alignment horizontal="center" vertical="center" wrapText="1"/>
    </xf>
    <xf numFmtId="38" fontId="11" fillId="0" borderId="3" xfId="2" applyFont="1" applyBorder="1" applyAlignment="1">
      <alignment vertical="center"/>
    </xf>
    <xf numFmtId="38" fontId="9" fillId="0" borderId="7" xfId="2" applyFont="1" applyBorder="1" applyAlignment="1">
      <alignment vertical="center" shrinkToFit="1"/>
    </xf>
    <xf numFmtId="38" fontId="9" fillId="0" borderId="1" xfId="2" applyFont="1" applyBorder="1" applyAlignment="1">
      <alignment vertical="center" shrinkToFit="1"/>
    </xf>
    <xf numFmtId="38" fontId="12" fillId="0" borderId="7" xfId="2" applyFont="1" applyBorder="1" applyAlignment="1">
      <alignment horizontal="center" vertical="center"/>
    </xf>
    <xf numFmtId="38" fontId="12" fillId="0" borderId="16" xfId="2" applyFont="1" applyBorder="1" applyAlignment="1">
      <alignment horizontal="center" vertical="center"/>
    </xf>
    <xf numFmtId="178" fontId="12" fillId="0" borderId="16" xfId="1" applyNumberFormat="1" applyFont="1" applyBorder="1" applyAlignment="1">
      <alignment horizontal="center" vertical="center"/>
    </xf>
    <xf numFmtId="38" fontId="12" fillId="0" borderId="7" xfId="2" applyFont="1" applyBorder="1" applyAlignment="1">
      <alignment horizontal="center" vertical="center" wrapText="1"/>
    </xf>
    <xf numFmtId="38" fontId="12" fillId="0" borderId="16" xfId="2" applyFont="1" applyBorder="1" applyAlignment="1">
      <alignment horizontal="center" vertical="center" wrapText="1"/>
    </xf>
    <xf numFmtId="38" fontId="0" fillId="0" borderId="16" xfId="2" applyFont="1" applyBorder="1" applyAlignment="1">
      <alignment horizontal="center" vertical="center"/>
    </xf>
    <xf numFmtId="0" fontId="10" fillId="0" borderId="7" xfId="6" applyFont="1" applyFill="1" applyBorder="1" applyAlignment="1">
      <alignment horizontal="left" vertical="center" shrinkToFit="1"/>
    </xf>
    <xf numFmtId="0" fontId="10" fillId="0" borderId="16" xfId="6" applyFont="1" applyFill="1" applyBorder="1" applyAlignment="1">
      <alignment horizontal="left" vertical="center" shrinkToFit="1"/>
    </xf>
    <xf numFmtId="0" fontId="10" fillId="0" borderId="1" xfId="6" applyFont="1" applyFill="1" applyBorder="1" applyAlignment="1">
      <alignment horizontal="left" vertical="center" shrinkToFit="1"/>
    </xf>
    <xf numFmtId="38" fontId="10" fillId="0" borderId="3" xfId="2" applyFont="1" applyBorder="1" applyAlignment="1">
      <alignment vertical="center" shrinkToFit="1"/>
    </xf>
    <xf numFmtId="38" fontId="10" fillId="0" borderId="3" xfId="2" applyFont="1" applyBorder="1" applyAlignment="1">
      <alignment horizontal="center" vertical="center"/>
    </xf>
    <xf numFmtId="38" fontId="10" fillId="0" borderId="3" xfId="2" applyFont="1" applyBorder="1"/>
    <xf numFmtId="38" fontId="12" fillId="0" borderId="1" xfId="2" applyFont="1" applyBorder="1" applyAlignment="1">
      <alignment horizontal="center" vertical="center"/>
    </xf>
    <xf numFmtId="38" fontId="12" fillId="0" borderId="18" xfId="2" applyFont="1" applyBorder="1" applyAlignment="1">
      <alignment horizontal="center" vertical="center"/>
    </xf>
    <xf numFmtId="38" fontId="12" fillId="0" borderId="2" xfId="2" applyFont="1" applyBorder="1" applyAlignment="1">
      <alignment horizontal="center" vertical="center"/>
    </xf>
    <xf numFmtId="38" fontId="0" fillId="0" borderId="2" xfId="2" applyFont="1" applyBorder="1" applyAlignment="1">
      <alignment horizontal="center" vertical="center" shrinkToFit="1"/>
    </xf>
    <xf numFmtId="38" fontId="12" fillId="0" borderId="2" xfId="2" applyFont="1" applyBorder="1" applyAlignment="1">
      <alignment horizontal="center" vertical="center" shrinkToFit="1"/>
    </xf>
    <xf numFmtId="38" fontId="0" fillId="0" borderId="2" xfId="2" applyFont="1" applyBorder="1" applyAlignment="1">
      <alignment horizontal="center" vertical="center"/>
    </xf>
    <xf numFmtId="38" fontId="12" fillId="0" borderId="12" xfId="2" applyFont="1" applyBorder="1" applyAlignment="1">
      <alignment horizontal="center" vertical="center"/>
    </xf>
    <xf numFmtId="38" fontId="0" fillId="0" borderId="13" xfId="2" applyFont="1" applyBorder="1" applyAlignment="1">
      <alignment horizontal="left" vertical="center" shrinkToFit="1"/>
    </xf>
    <xf numFmtId="38" fontId="12" fillId="0" borderId="0" xfId="2" applyFont="1" applyBorder="1" applyAlignment="1">
      <alignment horizontal="left" vertical="center" shrinkToFit="1"/>
    </xf>
    <xf numFmtId="38" fontId="12" fillId="0" borderId="17" xfId="2" applyFont="1" applyBorder="1" applyAlignment="1">
      <alignment horizontal="left" vertical="center" shrinkToFit="1"/>
    </xf>
    <xf numFmtId="38" fontId="9" fillId="0" borderId="7" xfId="2" applyNumberFormat="1" applyFont="1" applyBorder="1" applyAlignment="1">
      <alignment horizontal="center" vertical="center" shrinkToFit="1"/>
    </xf>
    <xf numFmtId="38" fontId="9" fillId="0" borderId="16" xfId="2" applyNumberFormat="1" applyFont="1" applyBorder="1" applyAlignment="1">
      <alignment horizontal="center" vertical="center" shrinkToFit="1"/>
    </xf>
    <xf numFmtId="38" fontId="9" fillId="0" borderId="1" xfId="2" applyNumberFormat="1" applyFont="1" applyBorder="1" applyAlignment="1">
      <alignment horizontal="center" vertical="center" shrinkToFit="1"/>
    </xf>
    <xf numFmtId="0" fontId="10" fillId="0" borderId="3" xfId="6" applyFont="1" applyBorder="1" applyAlignment="1">
      <alignment horizontal="center" vertical="center"/>
    </xf>
    <xf numFmtId="38" fontId="9" fillId="0" borderId="7" xfId="2" applyNumberFormat="1" applyFont="1" applyBorder="1" applyAlignment="1">
      <alignment vertical="center" shrinkToFit="1"/>
    </xf>
    <xf numFmtId="38" fontId="9" fillId="0" borderId="16" xfId="2" applyNumberFormat="1" applyFont="1" applyBorder="1" applyAlignment="1">
      <alignment vertical="center" shrinkToFit="1"/>
    </xf>
    <xf numFmtId="38" fontId="9" fillId="0" borderId="1" xfId="2" applyNumberFormat="1" applyFont="1" applyBorder="1" applyAlignment="1">
      <alignment vertical="center" shrinkToFit="1"/>
    </xf>
    <xf numFmtId="0" fontId="0" fillId="0" borderId="7" xfId="6" applyFont="1" applyFill="1" applyBorder="1" applyAlignment="1">
      <alignment horizontal="left" vertical="center" shrinkToFit="1"/>
    </xf>
    <xf numFmtId="38" fontId="9" fillId="0" borderId="7" xfId="2" applyFont="1" applyBorder="1" applyAlignment="1">
      <alignment horizontal="center" vertical="center" shrinkToFit="1"/>
    </xf>
    <xf numFmtId="38" fontId="9" fillId="0" borderId="1" xfId="2" applyFont="1" applyBorder="1" applyAlignment="1">
      <alignment horizontal="center" vertical="center" shrinkToFit="1"/>
    </xf>
    <xf numFmtId="0" fontId="6" fillId="0" borderId="3" xfId="6" applyFont="1" applyBorder="1" applyAlignment="1">
      <alignment horizontal="center" vertical="center"/>
    </xf>
    <xf numFmtId="0" fontId="10" fillId="0" borderId="0" xfId="6" applyFont="1" applyBorder="1" applyAlignment="1">
      <alignment horizontal="center" vertical="center" shrinkToFit="1"/>
    </xf>
    <xf numFmtId="0" fontId="10" fillId="0" borderId="0" xfId="6" applyFont="1" applyBorder="1" applyAlignment="1">
      <alignment horizontal="center" vertical="center"/>
    </xf>
    <xf numFmtId="0" fontId="4" fillId="0" borderId="0" xfId="6" applyFont="1" applyAlignment="1">
      <alignment horizontal="center" vertical="center"/>
    </xf>
    <xf numFmtId="0" fontId="0" fillId="0" borderId="4" xfId="6" applyNumberFormat="1" applyFont="1" applyBorder="1" applyAlignment="1">
      <alignment horizontal="center" vertical="center" shrinkToFit="1"/>
    </xf>
    <xf numFmtId="0" fontId="10" fillId="0" borderId="5" xfId="6" applyNumberFormat="1" applyFont="1" applyBorder="1" applyAlignment="1">
      <alignment horizontal="center" vertical="center" shrinkToFit="1"/>
    </xf>
    <xf numFmtId="0" fontId="10" fillId="0" borderId="6" xfId="6" applyNumberFormat="1" applyFont="1" applyBorder="1" applyAlignment="1">
      <alignment horizontal="center" vertical="center" shrinkToFit="1"/>
    </xf>
    <xf numFmtId="0" fontId="10" fillId="0" borderId="13" xfId="6" applyNumberFormat="1" applyFont="1" applyBorder="1" applyAlignment="1">
      <alignment horizontal="center" vertical="center" shrinkToFit="1"/>
    </xf>
    <xf numFmtId="0" fontId="10" fillId="0" borderId="0" xfId="6" applyNumberFormat="1" applyFont="1" applyBorder="1" applyAlignment="1">
      <alignment horizontal="center" vertical="center" shrinkToFit="1"/>
    </xf>
    <xf numFmtId="0" fontId="10" fillId="0" borderId="17" xfId="6" applyNumberFormat="1" applyFont="1" applyBorder="1" applyAlignment="1">
      <alignment horizontal="center" vertical="center" shrinkToFit="1"/>
    </xf>
    <xf numFmtId="0" fontId="10" fillId="0" borderId="18" xfId="6" applyNumberFormat="1" applyFont="1" applyBorder="1" applyAlignment="1">
      <alignment horizontal="center" vertical="center" shrinkToFit="1"/>
    </xf>
    <xf numFmtId="0" fontId="10" fillId="0" borderId="2" xfId="6" applyNumberFormat="1" applyFont="1" applyBorder="1" applyAlignment="1">
      <alignment horizontal="center" vertical="center" shrinkToFit="1"/>
    </xf>
    <xf numFmtId="0" fontId="10" fillId="0" borderId="12" xfId="6" applyNumberFormat="1" applyFont="1" applyBorder="1" applyAlignment="1">
      <alignment horizontal="center" vertical="center" shrinkToFit="1"/>
    </xf>
    <xf numFmtId="0" fontId="10" fillId="0" borderId="4" xfId="6" applyFont="1" applyBorder="1" applyAlignment="1">
      <alignment horizontal="center" vertical="center" wrapText="1"/>
    </xf>
    <xf numFmtId="0" fontId="10" fillId="0" borderId="6" xfId="6" applyFont="1" applyBorder="1" applyAlignment="1">
      <alignment horizontal="center" vertical="center" wrapText="1"/>
    </xf>
    <xf numFmtId="0" fontId="10" fillId="0" borderId="13" xfId="6" applyFont="1" applyBorder="1" applyAlignment="1">
      <alignment horizontal="center" vertical="center" wrapText="1"/>
    </xf>
    <xf numFmtId="0" fontId="10" fillId="0" borderId="17" xfId="6" applyFont="1" applyBorder="1" applyAlignment="1">
      <alignment horizontal="center" vertical="center" wrapText="1"/>
    </xf>
    <xf numFmtId="0" fontId="10" fillId="0" borderId="18" xfId="6" applyFont="1" applyBorder="1" applyAlignment="1">
      <alignment horizontal="center" vertical="center" wrapText="1"/>
    </xf>
    <xf numFmtId="0" fontId="10" fillId="0" borderId="12" xfId="6" applyFont="1" applyBorder="1" applyAlignment="1">
      <alignment horizontal="center" vertical="center" wrapText="1"/>
    </xf>
    <xf numFmtId="0" fontId="5" fillId="0" borderId="4" xfId="6" applyFont="1" applyBorder="1" applyAlignment="1">
      <alignment horizontal="center" vertical="center" shrinkToFit="1"/>
    </xf>
    <xf numFmtId="0" fontId="5" fillId="0" borderId="5" xfId="6" applyFont="1" applyBorder="1" applyAlignment="1">
      <alignment horizontal="center" vertical="center" shrinkToFit="1"/>
    </xf>
    <xf numFmtId="0" fontId="5" fillId="0" borderId="6" xfId="6" applyFont="1" applyBorder="1" applyAlignment="1">
      <alignment horizontal="center" vertical="center" shrinkToFit="1"/>
    </xf>
    <xf numFmtId="0" fontId="5" fillId="0" borderId="13" xfId="6" applyFont="1" applyBorder="1" applyAlignment="1">
      <alignment horizontal="center" vertical="center" shrinkToFit="1"/>
    </xf>
    <xf numFmtId="0" fontId="5" fillId="0" borderId="0" xfId="6" applyFont="1" applyBorder="1" applyAlignment="1">
      <alignment horizontal="center" vertical="center" shrinkToFit="1"/>
    </xf>
    <xf numFmtId="0" fontId="5" fillId="0" borderId="17" xfId="6" applyFont="1" applyBorder="1" applyAlignment="1">
      <alignment horizontal="center" vertical="center" shrinkToFit="1"/>
    </xf>
    <xf numFmtId="181" fontId="5" fillId="0" borderId="18" xfId="6" applyNumberFormat="1" applyFont="1" applyBorder="1" applyAlignment="1">
      <alignment horizontal="center" vertical="center" shrinkToFit="1"/>
    </xf>
    <xf numFmtId="181" fontId="5" fillId="0" borderId="2" xfId="6" applyNumberFormat="1" applyFont="1" applyBorder="1" applyAlignment="1">
      <alignment horizontal="center" vertical="center" shrinkToFit="1"/>
    </xf>
    <xf numFmtId="181" fontId="5" fillId="0" borderId="12" xfId="6" applyNumberFormat="1" applyFont="1" applyBorder="1" applyAlignment="1">
      <alignment horizontal="center" vertical="center" shrinkToFit="1"/>
    </xf>
    <xf numFmtId="0" fontId="10" fillId="0" borderId="3" xfId="6" applyFont="1" applyBorder="1" applyAlignment="1">
      <alignment horizontal="center" vertical="center" wrapText="1"/>
    </xf>
    <xf numFmtId="0" fontId="10" fillId="0" borderId="4" xfId="6" applyFont="1" applyBorder="1" applyAlignment="1">
      <alignment horizontal="center" vertical="center" shrinkToFit="1"/>
    </xf>
    <xf numFmtId="0" fontId="10" fillId="0" borderId="5" xfId="6" applyFont="1" applyBorder="1" applyAlignment="1">
      <alignment horizontal="center" vertical="center" shrinkToFit="1"/>
    </xf>
    <xf numFmtId="0" fontId="10" fillId="0" borderId="6" xfId="6" applyFont="1" applyBorder="1" applyAlignment="1">
      <alignment horizontal="center" vertical="center" shrinkToFit="1"/>
    </xf>
    <xf numFmtId="0" fontId="10" fillId="0" borderId="13" xfId="6" applyFont="1" applyBorder="1" applyAlignment="1">
      <alignment horizontal="center" vertical="center" shrinkToFit="1"/>
    </xf>
    <xf numFmtId="0" fontId="10" fillId="0" borderId="17" xfId="6" applyFont="1" applyBorder="1" applyAlignment="1">
      <alignment horizontal="center" vertical="center" shrinkToFit="1"/>
    </xf>
    <xf numFmtId="0" fontId="10" fillId="0" borderId="18" xfId="6" applyFont="1" applyBorder="1" applyAlignment="1">
      <alignment horizontal="center" vertical="center" shrinkToFit="1"/>
    </xf>
    <xf numFmtId="0" fontId="10" fillId="0" borderId="2" xfId="6" applyFont="1" applyBorder="1" applyAlignment="1">
      <alignment horizontal="center" vertical="center" shrinkToFit="1"/>
    </xf>
    <xf numFmtId="0" fontId="10" fillId="0" borderId="12" xfId="6" applyFont="1" applyBorder="1" applyAlignment="1">
      <alignment horizontal="center" vertical="center" shrinkToFit="1"/>
    </xf>
    <xf numFmtId="0" fontId="12" fillId="0" borderId="0" xfId="6" applyFont="1" applyBorder="1" applyAlignment="1">
      <alignment horizontal="center" vertical="center"/>
    </xf>
    <xf numFmtId="38" fontId="11" fillId="0" borderId="3" xfId="2" applyFont="1" applyBorder="1"/>
    <xf numFmtId="179" fontId="12" fillId="0" borderId="11" xfId="2" applyNumberFormat="1" applyFont="1" applyBorder="1"/>
    <xf numFmtId="38" fontId="12" fillId="0" borderId="19" xfId="2" applyFont="1" applyBorder="1" applyAlignment="1">
      <alignment horizontal="left" vertical="center" shrinkToFit="1"/>
    </xf>
    <xf numFmtId="38" fontId="12" fillId="0" borderId="19" xfId="2" applyFont="1" applyBorder="1"/>
    <xf numFmtId="38" fontId="10" fillId="0" borderId="3" xfId="2" applyFont="1" applyBorder="1" applyAlignment="1">
      <alignment horizontal="right" vertical="center" shrinkToFit="1"/>
    </xf>
    <xf numFmtId="38" fontId="10" fillId="0" borderId="7" xfId="2" applyFont="1" applyBorder="1" applyAlignment="1">
      <alignment horizontal="right" vertical="center" shrinkToFit="1"/>
    </xf>
    <xf numFmtId="38" fontId="10" fillId="0" borderId="1" xfId="2" applyFont="1" applyBorder="1" applyAlignment="1">
      <alignment horizontal="right" vertical="center" shrinkToFit="1"/>
    </xf>
    <xf numFmtId="0" fontId="10" fillId="0" borderId="7" xfId="6" applyFont="1" applyBorder="1" applyAlignment="1">
      <alignment horizontal="left" vertical="center"/>
    </xf>
    <xf numFmtId="0" fontId="10" fillId="0" borderId="16" xfId="6" applyFont="1" applyBorder="1" applyAlignment="1">
      <alignment horizontal="left" vertical="center"/>
    </xf>
    <xf numFmtId="0" fontId="10" fillId="0" borderId="1" xfId="6" applyFont="1" applyBorder="1" applyAlignment="1">
      <alignment horizontal="left" vertical="center"/>
    </xf>
    <xf numFmtId="0" fontId="10" fillId="0" borderId="0" xfId="6" applyFont="1" applyBorder="1" applyAlignment="1">
      <alignment horizontal="left" vertical="center"/>
    </xf>
    <xf numFmtId="0" fontId="10" fillId="0" borderId="0" xfId="6" applyFont="1" applyAlignment="1">
      <alignment horizontal="left" vertical="center" shrinkToFit="1"/>
    </xf>
    <xf numFmtId="0" fontId="10" fillId="0" borderId="2" xfId="6" applyFont="1" applyBorder="1" applyAlignment="1">
      <alignment horizontal="left" vertical="center"/>
    </xf>
    <xf numFmtId="38" fontId="9" fillId="0" borderId="7" xfId="2" applyFont="1" applyBorder="1" applyAlignment="1">
      <alignment horizontal="left" vertical="center" shrinkToFit="1"/>
    </xf>
    <xf numFmtId="38" fontId="9" fillId="0" borderId="16" xfId="2" applyFont="1" applyBorder="1" applyAlignment="1">
      <alignment horizontal="left" vertical="center" shrinkToFit="1"/>
    </xf>
    <xf numFmtId="38" fontId="9" fillId="0" borderId="1" xfId="2" applyFont="1" applyBorder="1" applyAlignment="1">
      <alignment horizontal="left" vertical="center" shrinkToFit="1"/>
    </xf>
    <xf numFmtId="3" fontId="5" fillId="0" borderId="18" xfId="6" applyNumberFormat="1" applyFont="1" applyBorder="1" applyAlignment="1">
      <alignment horizontal="center" vertical="center" shrinkToFit="1"/>
    </xf>
    <xf numFmtId="0" fontId="5" fillId="0" borderId="2" xfId="6" applyFont="1" applyBorder="1" applyAlignment="1">
      <alignment horizontal="center" vertical="center" shrinkToFit="1"/>
    </xf>
    <xf numFmtId="0" fontId="5" fillId="0" borderId="12" xfId="6" applyFont="1" applyBorder="1" applyAlignment="1">
      <alignment horizontal="center" vertical="center" shrinkToFit="1"/>
    </xf>
    <xf numFmtId="0" fontId="10" fillId="0" borderId="5" xfId="6" applyFont="1" applyBorder="1" applyAlignment="1">
      <alignment horizontal="center" vertical="center" wrapText="1"/>
    </xf>
    <xf numFmtId="0" fontId="10" fillId="0" borderId="0" xfId="6" applyFont="1" applyBorder="1" applyAlignment="1">
      <alignment horizontal="center" vertical="center" wrapText="1"/>
    </xf>
    <xf numFmtId="0" fontId="10" fillId="0" borderId="2" xfId="6" applyFont="1" applyBorder="1" applyAlignment="1">
      <alignment horizontal="center" vertical="center" wrapText="1"/>
    </xf>
    <xf numFmtId="38" fontId="12" fillId="0" borderId="1" xfId="2" applyFont="1" applyBorder="1"/>
    <xf numFmtId="180" fontId="12" fillId="0" borderId="16" xfId="2" applyNumberFormat="1" applyFont="1" applyBorder="1" applyAlignment="1">
      <alignment horizontal="center" vertical="center"/>
    </xf>
    <xf numFmtId="38" fontId="12" fillId="0" borderId="16" xfId="2" applyFont="1" applyBorder="1"/>
    <xf numFmtId="38" fontId="10" fillId="0" borderId="4" xfId="2" applyFont="1" applyBorder="1" applyAlignment="1">
      <alignment horizontal="center" vertical="center"/>
    </xf>
    <xf numFmtId="38" fontId="10" fillId="0" borderId="5" xfId="2" applyFont="1" applyBorder="1" applyAlignment="1">
      <alignment horizontal="center" vertical="center"/>
    </xf>
    <xf numFmtId="38" fontId="10" fillId="0" borderId="6" xfId="2" applyFont="1" applyBorder="1" applyAlignment="1">
      <alignment horizontal="center" vertical="center"/>
    </xf>
    <xf numFmtId="38" fontId="10" fillId="0" borderId="13" xfId="2" applyFont="1" applyBorder="1" applyAlignment="1">
      <alignment horizontal="center" vertical="center"/>
    </xf>
    <xf numFmtId="38" fontId="10" fillId="0" borderId="0" xfId="2" applyFont="1" applyBorder="1" applyAlignment="1">
      <alignment horizontal="center" vertical="center"/>
    </xf>
    <xf numFmtId="38" fontId="10" fillId="0" borderId="17" xfId="2" applyFont="1" applyBorder="1" applyAlignment="1">
      <alignment horizontal="center" vertical="center"/>
    </xf>
    <xf numFmtId="38" fontId="10" fillId="0" borderId="4" xfId="2" applyFont="1" applyBorder="1" applyAlignment="1">
      <alignment horizontal="center" vertical="center" wrapText="1"/>
    </xf>
    <xf numFmtId="38" fontId="10" fillId="0" borderId="5" xfId="2" applyFont="1" applyBorder="1" applyAlignment="1">
      <alignment horizontal="center" vertical="center" wrapText="1"/>
    </xf>
    <xf numFmtId="38" fontId="10" fillId="0" borderId="6" xfId="2" applyFont="1" applyBorder="1" applyAlignment="1">
      <alignment horizontal="center" vertical="center" wrapText="1"/>
    </xf>
    <xf numFmtId="38" fontId="10" fillId="0" borderId="13" xfId="2" applyFont="1" applyBorder="1" applyAlignment="1">
      <alignment horizontal="center" vertical="center" wrapText="1"/>
    </xf>
    <xf numFmtId="38" fontId="10" fillId="0" borderId="0" xfId="2" applyFont="1" applyBorder="1" applyAlignment="1">
      <alignment horizontal="center" vertical="center" wrapText="1"/>
    </xf>
    <xf numFmtId="38" fontId="10" fillId="0" borderId="17" xfId="2" applyFont="1" applyBorder="1" applyAlignment="1">
      <alignment horizontal="center" vertical="center" wrapText="1"/>
    </xf>
    <xf numFmtId="179" fontId="12" fillId="0" borderId="13" xfId="2" applyNumberFormat="1" applyFont="1" applyBorder="1" applyAlignment="1">
      <alignment horizontal="center" vertical="center" wrapText="1"/>
    </xf>
    <xf numFmtId="179" fontId="12" fillId="0" borderId="0" xfId="2" applyNumberFormat="1" applyFont="1" applyBorder="1" applyAlignment="1">
      <alignment horizontal="center" vertical="center" wrapText="1"/>
    </xf>
    <xf numFmtId="179" fontId="12" fillId="0" borderId="17" xfId="2" applyNumberFormat="1" applyFont="1" applyBorder="1" applyAlignment="1">
      <alignment horizontal="center" vertical="center" wrapText="1"/>
    </xf>
    <xf numFmtId="179" fontId="12" fillId="0" borderId="18" xfId="2" applyNumberFormat="1" applyFont="1" applyBorder="1" applyAlignment="1">
      <alignment horizontal="center" vertical="center" wrapText="1"/>
    </xf>
    <xf numFmtId="179" fontId="12" fillId="0" borderId="2" xfId="2" applyNumberFormat="1" applyFont="1" applyBorder="1" applyAlignment="1">
      <alignment horizontal="center" vertical="center" wrapText="1"/>
    </xf>
    <xf numFmtId="179" fontId="12" fillId="0" borderId="12" xfId="2" applyNumberFormat="1" applyFont="1" applyBorder="1" applyAlignment="1">
      <alignment horizontal="center" vertical="center" wrapText="1"/>
    </xf>
    <xf numFmtId="0" fontId="5" fillId="0" borderId="13" xfId="2" applyNumberFormat="1" applyFont="1" applyBorder="1" applyAlignment="1">
      <alignment horizontal="center" vertical="center"/>
    </xf>
    <xf numFmtId="0" fontId="5" fillId="0" borderId="0" xfId="2" applyNumberFormat="1" applyFont="1" applyBorder="1" applyAlignment="1">
      <alignment horizontal="center" vertical="center"/>
    </xf>
    <xf numFmtId="0" fontId="5" fillId="0" borderId="17" xfId="2" applyNumberFormat="1" applyFont="1" applyBorder="1" applyAlignment="1">
      <alignment horizontal="center" vertical="center"/>
    </xf>
    <xf numFmtId="0" fontId="5" fillId="0" borderId="18" xfId="2" applyNumberFormat="1" applyFont="1" applyBorder="1" applyAlignment="1">
      <alignment horizontal="center" vertical="center"/>
    </xf>
    <xf numFmtId="0" fontId="5" fillId="0" borderId="2" xfId="2" applyNumberFormat="1" applyFont="1" applyBorder="1" applyAlignment="1">
      <alignment horizontal="center" vertical="center"/>
    </xf>
    <xf numFmtId="0" fontId="5" fillId="0" borderId="12" xfId="2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5" fillId="0" borderId="0" xfId="0" applyFont="1" applyBorder="1" applyAlignment="1">
      <alignment vertical="top" wrapText="1"/>
    </xf>
    <xf numFmtId="0" fontId="17" fillId="0" borderId="3" xfId="7" applyFont="1" applyFill="1" applyBorder="1" applyAlignment="1" applyProtection="1">
      <alignment horizontal="center" vertical="center"/>
    </xf>
    <xf numFmtId="0" fontId="17" fillId="0" borderId="7" xfId="7" applyFont="1" applyFill="1" applyBorder="1" applyAlignment="1" applyProtection="1">
      <alignment horizontal="center" vertical="center"/>
    </xf>
    <xf numFmtId="0" fontId="15" fillId="0" borderId="5" xfId="0" applyFont="1" applyBorder="1" applyAlignment="1">
      <alignment vertical="top" wrapText="1"/>
    </xf>
    <xf numFmtId="0" fontId="15" fillId="0" borderId="2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6" fillId="0" borderId="0" xfId="0" applyFont="1" applyAlignment="1" applyProtection="1">
      <alignment horizontal="left"/>
      <protection locked="0"/>
    </xf>
    <xf numFmtId="0" fontId="19" fillId="0" borderId="2" xfId="0" applyFont="1" applyBorder="1" applyAlignment="1">
      <alignment horizontal="center"/>
    </xf>
    <xf numFmtId="0" fontId="15" fillId="0" borderId="5" xfId="0" applyFont="1" applyBorder="1" applyAlignment="1">
      <alignment horizontal="center" vertical="center"/>
    </xf>
    <xf numFmtId="0" fontId="25" fillId="0" borderId="0" xfId="0" applyFont="1" applyFill="1" applyAlignment="1" applyProtection="1"/>
    <xf numFmtId="0" fontId="0" fillId="0" borderId="3" xfId="7" applyFont="1" applyFill="1" applyBorder="1" applyAlignment="1" applyProtection="1">
      <alignment horizontal="center" vertical="center" wrapText="1"/>
    </xf>
    <xf numFmtId="0" fontId="1" fillId="0" borderId="3" xfId="7" applyFont="1" applyFill="1" applyBorder="1" applyAlignment="1" applyProtection="1">
      <alignment horizontal="center" vertical="center" wrapText="1"/>
    </xf>
    <xf numFmtId="0" fontId="1" fillId="0" borderId="3" xfId="7" applyFont="1" applyFill="1" applyBorder="1" applyAlignment="1" applyProtection="1">
      <alignment horizontal="center" vertical="center"/>
    </xf>
    <xf numFmtId="0" fontId="0" fillId="0" borderId="3" xfId="7" applyFont="1" applyFill="1" applyBorder="1" applyAlignment="1" applyProtection="1">
      <alignment horizontal="center" vertical="center"/>
    </xf>
    <xf numFmtId="38" fontId="21" fillId="0" borderId="3" xfId="0" applyNumberFormat="1" applyFont="1" applyFill="1" applyBorder="1" applyAlignment="1" applyProtection="1">
      <alignment horizontal="center" vertical="center"/>
    </xf>
    <xf numFmtId="0" fontId="21" fillId="0" borderId="3" xfId="0" applyFont="1" applyFill="1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center" vertical="center" shrinkToFit="1"/>
    </xf>
    <xf numFmtId="0" fontId="0" fillId="2" borderId="3" xfId="0" applyFill="1" applyBorder="1" applyAlignment="1" applyProtection="1">
      <alignment horizontal="center" vertical="center" shrinkToFit="1"/>
    </xf>
    <xf numFmtId="0" fontId="0" fillId="4" borderId="3" xfId="0" applyFill="1" applyBorder="1" applyAlignment="1" applyProtection="1">
      <alignment horizontal="center" vertical="center" shrinkToFit="1"/>
    </xf>
    <xf numFmtId="0" fontId="1" fillId="0" borderId="7" xfId="7" applyFill="1" applyBorder="1" applyAlignment="1" applyProtection="1">
      <alignment horizontal="center" vertical="center"/>
    </xf>
    <xf numFmtId="38" fontId="23" fillId="0" borderId="21" xfId="2" applyFont="1" applyFill="1" applyBorder="1" applyAlignment="1" applyProtection="1">
      <alignment horizontal="center" vertical="center"/>
    </xf>
    <xf numFmtId="38" fontId="23" fillId="0" borderId="22" xfId="2" applyFont="1" applyFill="1" applyBorder="1" applyAlignment="1" applyProtection="1">
      <alignment horizontal="center" vertical="center"/>
    </xf>
    <xf numFmtId="38" fontId="14" fillId="0" borderId="0" xfId="2" applyFont="1" applyFill="1" applyAlignment="1" applyProtection="1">
      <alignment horizontal="left" vertical="top" wrapText="1"/>
    </xf>
    <xf numFmtId="38" fontId="1" fillId="0" borderId="7" xfId="2" applyFont="1" applyFill="1" applyBorder="1" applyAlignment="1" applyProtection="1">
      <alignment horizontal="center" vertical="center"/>
    </xf>
    <xf numFmtId="38" fontId="1" fillId="0" borderId="1" xfId="2" applyFont="1" applyFill="1" applyBorder="1" applyAlignment="1" applyProtection="1">
      <alignment horizontal="center" vertical="center"/>
    </xf>
    <xf numFmtId="38" fontId="1" fillId="0" borderId="6" xfId="2" applyFont="1" applyFill="1" applyBorder="1" applyAlignment="1" applyProtection="1">
      <alignment horizontal="center" vertical="center"/>
    </xf>
    <xf numFmtId="38" fontId="1" fillId="0" borderId="12" xfId="2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 applyProtection="1">
      <alignment horizontal="center" vertical="center"/>
    </xf>
    <xf numFmtId="38" fontId="0" fillId="0" borderId="3" xfId="2" applyFont="1" applyFill="1" applyBorder="1" applyAlignment="1" applyProtection="1">
      <alignment horizontal="center" vertical="center"/>
    </xf>
    <xf numFmtId="38" fontId="1" fillId="0" borderId="3" xfId="2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/>
    <xf numFmtId="0" fontId="0" fillId="3" borderId="3" xfId="0" applyFont="1" applyFill="1" applyBorder="1" applyAlignment="1" applyProtection="1">
      <alignment horizontal="center" vertical="center" shrinkToFit="1"/>
    </xf>
    <xf numFmtId="0" fontId="0" fillId="2" borderId="3" xfId="0" applyFont="1" applyFill="1" applyBorder="1" applyAlignment="1" applyProtection="1">
      <alignment horizontal="center" vertical="center" shrinkToFit="1"/>
    </xf>
    <xf numFmtId="0" fontId="0" fillId="4" borderId="3" xfId="0" applyFont="1" applyFill="1" applyBorder="1" applyAlignment="1" applyProtection="1">
      <alignment horizontal="center" vertical="center" shrinkToFit="1"/>
    </xf>
    <xf numFmtId="0" fontId="1" fillId="0" borderId="7" xfId="7" applyFont="1" applyFill="1" applyBorder="1" applyAlignment="1" applyProtection="1">
      <alignment horizontal="center" vertical="center"/>
    </xf>
    <xf numFmtId="0" fontId="1" fillId="0" borderId="16" xfId="7" applyFont="1" applyFill="1" applyBorder="1" applyAlignment="1" applyProtection="1">
      <alignment horizontal="center" vertical="center"/>
    </xf>
    <xf numFmtId="0" fontId="1" fillId="0" borderId="1" xfId="7" applyFont="1" applyFill="1" applyBorder="1" applyAlignment="1" applyProtection="1">
      <alignment horizontal="center" vertical="center"/>
    </xf>
    <xf numFmtId="0" fontId="0" fillId="0" borderId="4" xfId="7" applyFont="1" applyFill="1" applyBorder="1" applyAlignment="1" applyProtection="1">
      <alignment horizontal="center" vertical="center"/>
    </xf>
    <xf numFmtId="0" fontId="1" fillId="0" borderId="9" xfId="7" applyFont="1" applyFill="1" applyBorder="1" applyAlignment="1" applyProtection="1">
      <alignment horizontal="center" vertical="center" wrapText="1"/>
    </xf>
    <xf numFmtId="0" fontId="1" fillId="0" borderId="10" xfId="7" applyFont="1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shrinkToFit="1"/>
    </xf>
    <xf numFmtId="0" fontId="0" fillId="2" borderId="7" xfId="0" applyFill="1" applyBorder="1" applyAlignment="1" applyProtection="1">
      <alignment horizontal="center" vertical="center" shrinkToFit="1"/>
    </xf>
    <xf numFmtId="0" fontId="0" fillId="4" borderId="7" xfId="0" applyFill="1" applyBorder="1" applyAlignment="1" applyProtection="1">
      <alignment horizontal="center" vertical="center" shrinkToFit="1"/>
    </xf>
    <xf numFmtId="38" fontId="21" fillId="0" borderId="7" xfId="0" applyNumberFormat="1" applyFont="1" applyFill="1" applyBorder="1" applyAlignment="1" applyProtection="1">
      <alignment horizontal="center" vertical="center"/>
    </xf>
    <xf numFmtId="38" fontId="21" fillId="0" borderId="16" xfId="0" applyNumberFormat="1" applyFont="1" applyFill="1" applyBorder="1" applyAlignment="1" applyProtection="1">
      <alignment horizontal="center" vertical="center"/>
    </xf>
    <xf numFmtId="38" fontId="21" fillId="0" borderId="1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20" fillId="0" borderId="0" xfId="0" applyFont="1" applyFill="1" applyAlignment="1" applyProtection="1"/>
  </cellXfs>
  <cellStyles count="8">
    <cellStyle name="パーセント" xfId="1" builtinId="5"/>
    <cellStyle name="桁区切り" xfId="2" builtinId="6"/>
    <cellStyle name="桁区切り 2" xfId="3"/>
    <cellStyle name="桁区切り 3" xfId="4"/>
    <cellStyle name="標準" xfId="0" builtinId="0"/>
    <cellStyle name="標準 2" xfId="5"/>
    <cellStyle name="標準_指名決裁簿" xfId="6"/>
    <cellStyle name="標準_単価確認" xfId="7"/>
  </cellStyles>
  <dxfs count="1"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76200</xdr:colOff>
      <xdr:row>32</xdr:row>
      <xdr:rowOff>38100</xdr:rowOff>
    </xdr:from>
    <xdr:to>
      <xdr:col>18</xdr:col>
      <xdr:colOff>314325</xdr:colOff>
      <xdr:row>32</xdr:row>
      <xdr:rowOff>219075</xdr:rowOff>
    </xdr:to>
    <xdr:sp macro="" textlink="">
      <xdr:nvSpPr>
        <xdr:cNvPr id="73884" name="Oval 1"/>
        <xdr:cNvSpPr>
          <a:spLocks noChangeArrowheads="1"/>
        </xdr:cNvSpPr>
      </xdr:nvSpPr>
      <xdr:spPr bwMode="auto">
        <a:xfrm>
          <a:off x="7324725" y="7267575"/>
          <a:ext cx="238125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133350</xdr:colOff>
      <xdr:row>37</xdr:row>
      <xdr:rowOff>19050</xdr:rowOff>
    </xdr:from>
    <xdr:to>
      <xdr:col>19</xdr:col>
      <xdr:colOff>47625</xdr:colOff>
      <xdr:row>37</xdr:row>
      <xdr:rowOff>180975</xdr:rowOff>
    </xdr:to>
    <xdr:sp macro="" textlink="">
      <xdr:nvSpPr>
        <xdr:cNvPr id="73885" name="Oval 2"/>
        <xdr:cNvSpPr>
          <a:spLocks noChangeArrowheads="1"/>
        </xdr:cNvSpPr>
      </xdr:nvSpPr>
      <xdr:spPr bwMode="auto">
        <a:xfrm>
          <a:off x="7381875" y="8496300"/>
          <a:ext cx="295275" cy="1619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390525</xdr:colOff>
      <xdr:row>15</xdr:row>
      <xdr:rowOff>28575</xdr:rowOff>
    </xdr:from>
    <xdr:to>
      <xdr:col>13</xdr:col>
      <xdr:colOff>0</xdr:colOff>
      <xdr:row>15</xdr:row>
      <xdr:rowOff>247650</xdr:rowOff>
    </xdr:to>
    <xdr:sp macro="" textlink="">
      <xdr:nvSpPr>
        <xdr:cNvPr id="6150" name="Rectangle 6"/>
        <xdr:cNvSpPr>
          <a:spLocks noChangeArrowheads="1"/>
        </xdr:cNvSpPr>
      </xdr:nvSpPr>
      <xdr:spPr bwMode="auto">
        <a:xfrm>
          <a:off x="7162800" y="3181350"/>
          <a:ext cx="428625" cy="219075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落札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76200</xdr:colOff>
      <xdr:row>32</xdr:row>
      <xdr:rowOff>38100</xdr:rowOff>
    </xdr:from>
    <xdr:to>
      <xdr:col>18</xdr:col>
      <xdr:colOff>314325</xdr:colOff>
      <xdr:row>32</xdr:row>
      <xdr:rowOff>219075</xdr:rowOff>
    </xdr:to>
    <xdr:sp macro="" textlink="">
      <xdr:nvSpPr>
        <xdr:cNvPr id="74960" name="Oval 1"/>
        <xdr:cNvSpPr>
          <a:spLocks noChangeArrowheads="1"/>
        </xdr:cNvSpPr>
      </xdr:nvSpPr>
      <xdr:spPr bwMode="auto">
        <a:xfrm>
          <a:off x="7324725" y="7267575"/>
          <a:ext cx="238125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95250</xdr:colOff>
      <xdr:row>34</xdr:row>
      <xdr:rowOff>161925</xdr:rowOff>
    </xdr:from>
    <xdr:to>
      <xdr:col>19</xdr:col>
      <xdr:colOff>9525</xdr:colOff>
      <xdr:row>35</xdr:row>
      <xdr:rowOff>66675</xdr:rowOff>
    </xdr:to>
    <xdr:sp macro="" textlink="">
      <xdr:nvSpPr>
        <xdr:cNvPr id="74961" name="Oval 4"/>
        <xdr:cNvSpPr>
          <a:spLocks noChangeArrowheads="1"/>
        </xdr:cNvSpPr>
      </xdr:nvSpPr>
      <xdr:spPr bwMode="auto">
        <a:xfrm>
          <a:off x="7343775" y="7905750"/>
          <a:ext cx="295275" cy="1619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76200</xdr:colOff>
      <xdr:row>30</xdr:row>
      <xdr:rowOff>38100</xdr:rowOff>
    </xdr:from>
    <xdr:to>
      <xdr:col>18</xdr:col>
      <xdr:colOff>314325</xdr:colOff>
      <xdr:row>30</xdr:row>
      <xdr:rowOff>219075</xdr:rowOff>
    </xdr:to>
    <xdr:sp macro="" textlink="">
      <xdr:nvSpPr>
        <xdr:cNvPr id="74962" name="Oval 5"/>
        <xdr:cNvSpPr>
          <a:spLocks noChangeArrowheads="1"/>
        </xdr:cNvSpPr>
      </xdr:nvSpPr>
      <xdr:spPr bwMode="auto">
        <a:xfrm>
          <a:off x="7324725" y="6753225"/>
          <a:ext cx="238125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28575</xdr:colOff>
      <xdr:row>15</xdr:row>
      <xdr:rowOff>9525</xdr:rowOff>
    </xdr:from>
    <xdr:to>
      <xdr:col>13</xdr:col>
      <xdr:colOff>66675</xdr:colOff>
      <xdr:row>15</xdr:row>
      <xdr:rowOff>228600</xdr:rowOff>
    </xdr:to>
    <xdr:sp macro="" textlink="">
      <xdr:nvSpPr>
        <xdr:cNvPr id="6150" name="Rectangle 6"/>
        <xdr:cNvSpPr>
          <a:spLocks noChangeArrowheads="1"/>
        </xdr:cNvSpPr>
      </xdr:nvSpPr>
      <xdr:spPr bwMode="auto">
        <a:xfrm>
          <a:off x="7162800" y="3181350"/>
          <a:ext cx="428625" cy="219075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落札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1508125</xdr:colOff>
      <xdr:row>0</xdr:row>
      <xdr:rowOff>158749</xdr:rowOff>
    </xdr:from>
    <xdr:ext cx="822325" cy="365125"/>
    <xdr:sp macro="" textlink="">
      <xdr:nvSpPr>
        <xdr:cNvPr id="2" name="テキスト ボックス 1"/>
        <xdr:cNvSpPr txBox="1"/>
      </xdr:nvSpPr>
      <xdr:spPr>
        <a:xfrm>
          <a:off x="9017000" y="158749"/>
          <a:ext cx="822325" cy="36512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別紙</a:t>
          </a:r>
          <a:r>
            <a:rPr kumimoji="1" lang="en-US" altLang="ja-JP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</a:t>
          </a:r>
          <a:endParaRPr kumimoji="1" lang="ja-JP" altLang="en-US" sz="16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809625</xdr:colOff>
      <xdr:row>2</xdr:row>
      <xdr:rowOff>200025</xdr:rowOff>
    </xdr:from>
    <xdr:ext cx="1809751" cy="692690"/>
    <xdr:sp macro="" textlink="">
      <xdr:nvSpPr>
        <xdr:cNvPr id="2" name="テキスト ボックス 1"/>
        <xdr:cNvSpPr txBox="1"/>
      </xdr:nvSpPr>
      <xdr:spPr>
        <a:xfrm>
          <a:off x="8591550" y="952500"/>
          <a:ext cx="1809751" cy="69269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200"/>
            <a:t>参考</a:t>
          </a:r>
          <a:endParaRPr kumimoji="1" lang="en-US" altLang="ja-JP" sz="1200"/>
        </a:p>
        <a:p>
          <a:r>
            <a:rPr kumimoji="1" lang="ja-JP" altLang="en-US" sz="1200"/>
            <a:t>関西電力契約種別：</a:t>
          </a:r>
          <a:endParaRPr kumimoji="1" lang="en-US" altLang="ja-JP" sz="1200"/>
        </a:p>
        <a:p>
          <a:r>
            <a:rPr kumimoji="1" lang="ja-JP" altLang="en-US" sz="1200"/>
            <a:t>従量電灯</a:t>
          </a:r>
          <a:r>
            <a:rPr kumimoji="1" lang="en-US" altLang="ja-JP" sz="1200"/>
            <a:t>A</a:t>
          </a:r>
          <a:endParaRPr kumimoji="1" lang="ja-JP" altLang="en-US" sz="12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809625</xdr:colOff>
      <xdr:row>2</xdr:row>
      <xdr:rowOff>200025</xdr:rowOff>
    </xdr:from>
    <xdr:ext cx="1809751" cy="692690"/>
    <xdr:sp macro="" textlink="">
      <xdr:nvSpPr>
        <xdr:cNvPr id="2" name="テキスト ボックス 1"/>
        <xdr:cNvSpPr txBox="1"/>
      </xdr:nvSpPr>
      <xdr:spPr>
        <a:xfrm>
          <a:off x="8591550" y="952500"/>
          <a:ext cx="1809751" cy="69269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200"/>
            <a:t>参考</a:t>
          </a:r>
          <a:endParaRPr kumimoji="1" lang="en-US" altLang="ja-JP" sz="1200"/>
        </a:p>
        <a:p>
          <a:r>
            <a:rPr kumimoji="1" lang="ja-JP" altLang="en-US" sz="1200"/>
            <a:t>関西電力契約種別：</a:t>
          </a:r>
          <a:endParaRPr kumimoji="1" lang="en-US" altLang="ja-JP" sz="1200"/>
        </a:p>
        <a:p>
          <a:r>
            <a:rPr kumimoji="1" lang="ja-JP" altLang="en-US" sz="1200"/>
            <a:t>従量電灯</a:t>
          </a:r>
          <a:r>
            <a:rPr kumimoji="1" lang="en-US" altLang="ja-JP" sz="1200"/>
            <a:t>B</a:t>
          </a:r>
          <a:endParaRPr kumimoji="1" lang="ja-JP" altLang="en-US" sz="12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809625</xdr:colOff>
      <xdr:row>2</xdr:row>
      <xdr:rowOff>200025</xdr:rowOff>
    </xdr:from>
    <xdr:ext cx="1809751" cy="692690"/>
    <xdr:sp macro="" textlink="">
      <xdr:nvSpPr>
        <xdr:cNvPr id="2" name="テキスト ボックス 1"/>
        <xdr:cNvSpPr txBox="1"/>
      </xdr:nvSpPr>
      <xdr:spPr>
        <a:xfrm>
          <a:off x="8591550" y="952500"/>
          <a:ext cx="1809751" cy="69269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ts val="1500"/>
            </a:lnSpc>
          </a:pPr>
          <a:r>
            <a:rPr kumimoji="1" lang="ja-JP" altLang="en-US" sz="1200"/>
            <a:t>参考</a:t>
          </a:r>
          <a:endParaRPr kumimoji="1" lang="en-US" altLang="ja-JP" sz="1200"/>
        </a:p>
        <a:p>
          <a:r>
            <a:rPr kumimoji="1" lang="ja-JP" altLang="en-US" sz="1200"/>
            <a:t>関西電力契約種別：</a:t>
          </a:r>
          <a:endParaRPr kumimoji="1" lang="en-US" altLang="ja-JP" sz="1200"/>
        </a:p>
        <a:p>
          <a:r>
            <a:rPr kumimoji="1" lang="ja-JP" altLang="en-US" sz="1200"/>
            <a:t>低圧電力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809625</xdr:colOff>
      <xdr:row>2</xdr:row>
      <xdr:rowOff>200025</xdr:rowOff>
    </xdr:from>
    <xdr:ext cx="1809751" cy="692690"/>
    <xdr:sp macro="" textlink="">
      <xdr:nvSpPr>
        <xdr:cNvPr id="2" name="テキスト ボックス 1"/>
        <xdr:cNvSpPr txBox="1"/>
      </xdr:nvSpPr>
      <xdr:spPr>
        <a:xfrm>
          <a:off x="9324975" y="952500"/>
          <a:ext cx="1809751" cy="69269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200"/>
            <a:t>参考</a:t>
          </a:r>
          <a:endParaRPr kumimoji="1" lang="en-US" altLang="ja-JP" sz="1200"/>
        </a:p>
        <a:p>
          <a:r>
            <a:rPr kumimoji="1" lang="ja-JP" altLang="en-US" sz="1200"/>
            <a:t>関西電力契約種別：</a:t>
          </a:r>
          <a:endParaRPr kumimoji="1" lang="en-US" altLang="ja-JP" sz="1200"/>
        </a:p>
        <a:p>
          <a:r>
            <a:rPr kumimoji="1" lang="ja-JP" altLang="en-US" sz="1200"/>
            <a:t>従量電灯</a:t>
          </a:r>
          <a:r>
            <a:rPr kumimoji="1" lang="en-US" altLang="ja-JP" sz="1200"/>
            <a:t>A</a:t>
          </a:r>
          <a:endParaRPr kumimoji="1" lang="ja-JP" altLang="en-US" sz="12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809625</xdr:colOff>
      <xdr:row>2</xdr:row>
      <xdr:rowOff>200025</xdr:rowOff>
    </xdr:from>
    <xdr:ext cx="1809751" cy="692690"/>
    <xdr:sp macro="" textlink="">
      <xdr:nvSpPr>
        <xdr:cNvPr id="2" name="テキスト ボックス 1"/>
        <xdr:cNvSpPr txBox="1"/>
      </xdr:nvSpPr>
      <xdr:spPr>
        <a:xfrm>
          <a:off x="9039225" y="952500"/>
          <a:ext cx="1809751" cy="69269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ts val="1500"/>
            </a:lnSpc>
          </a:pPr>
          <a:r>
            <a:rPr kumimoji="1" lang="ja-JP" altLang="en-US" sz="1200"/>
            <a:t>参考</a:t>
          </a:r>
          <a:endParaRPr kumimoji="1" lang="en-US" altLang="ja-JP" sz="1200"/>
        </a:p>
        <a:p>
          <a:r>
            <a:rPr kumimoji="1" lang="ja-JP" altLang="en-US" sz="1200"/>
            <a:t>関西電力契約種別：</a:t>
          </a:r>
          <a:endParaRPr kumimoji="1" lang="en-US" altLang="ja-JP" sz="1200"/>
        </a:p>
        <a:p>
          <a:r>
            <a:rPr kumimoji="1" lang="ja-JP" altLang="en-US" sz="1200"/>
            <a:t>低圧電力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"/>
  <sheetViews>
    <sheetView view="pageBreakPreview" topLeftCell="A4" zoomScaleNormal="100" workbookViewId="0">
      <selection activeCell="A15" sqref="A15:DA25"/>
    </sheetView>
  </sheetViews>
  <sheetFormatPr defaultColWidth="5" defaultRowHeight="15" customHeight="1"/>
  <cols>
    <col min="1" max="6" width="5.125" style="25" customWidth="1"/>
    <col min="7" max="7" width="5.125" style="26" customWidth="1"/>
    <col min="8" max="9" width="5.625" style="25" customWidth="1"/>
    <col min="10" max="10" width="5.125" style="25" customWidth="1"/>
    <col min="11" max="12" width="5.625" style="25" customWidth="1"/>
    <col min="13" max="13" width="5.125" style="25" customWidth="1"/>
    <col min="14" max="15" width="5.625" style="25" customWidth="1"/>
    <col min="16" max="17" width="5.125" style="25" customWidth="1"/>
    <col min="18" max="16384" width="5" style="25"/>
  </cols>
  <sheetData>
    <row r="1" spans="1:30" s="9" customFormat="1" ht="15" customHeight="1">
      <c r="A1" s="196" t="s">
        <v>30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</row>
    <row r="2" spans="1:30" s="9" customFormat="1" ht="15" customHeight="1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pans="1:30" s="9" customFormat="1" ht="15" customHeight="1">
      <c r="A3" s="11"/>
      <c r="B3" s="194"/>
      <c r="C3" s="194"/>
      <c r="D3" s="194"/>
      <c r="E3" s="194"/>
      <c r="F3" s="194"/>
      <c r="G3" s="194"/>
      <c r="H3" s="194"/>
      <c r="I3" s="194"/>
      <c r="J3" s="11"/>
      <c r="K3" s="11"/>
      <c r="L3" s="11"/>
      <c r="M3" s="11"/>
      <c r="N3" s="11"/>
      <c r="O3" s="11"/>
      <c r="P3" s="11"/>
      <c r="Q3" s="11"/>
    </row>
    <row r="4" spans="1:30" s="9" customFormat="1" ht="15" customHeight="1">
      <c r="A4" s="11"/>
      <c r="B4" s="195"/>
      <c r="C4" s="195"/>
      <c r="D4" s="195"/>
      <c r="E4" s="195"/>
      <c r="F4" s="195"/>
      <c r="G4" s="195"/>
      <c r="H4" s="195"/>
      <c r="I4" s="195"/>
      <c r="J4" s="10" t="s">
        <v>2</v>
      </c>
      <c r="K4" s="27">
        <v>26</v>
      </c>
      <c r="L4" s="10" t="s">
        <v>3</v>
      </c>
      <c r="M4" s="10">
        <v>12</v>
      </c>
      <c r="N4" s="10" t="s">
        <v>0</v>
      </c>
      <c r="O4" s="10">
        <v>8</v>
      </c>
      <c r="P4" s="10" t="s">
        <v>13</v>
      </c>
      <c r="Q4" s="11" t="s">
        <v>31</v>
      </c>
    </row>
    <row r="5" spans="1:30" s="9" customFormat="1" ht="15" customHeight="1">
      <c r="A5" s="11"/>
      <c r="B5" s="195"/>
      <c r="C5" s="195"/>
      <c r="D5" s="195"/>
      <c r="E5" s="195"/>
      <c r="F5" s="195"/>
      <c r="G5" s="195"/>
      <c r="H5" s="195"/>
      <c r="I5" s="195"/>
      <c r="J5" s="10"/>
      <c r="K5" s="10"/>
      <c r="L5" s="10"/>
      <c r="M5" s="10"/>
      <c r="N5" s="10"/>
      <c r="O5" s="10"/>
      <c r="P5" s="10"/>
      <c r="Q5" s="10"/>
    </row>
    <row r="6" spans="1:30" s="9" customFormat="1" ht="15" customHeight="1">
      <c r="A6" s="186" t="s">
        <v>32</v>
      </c>
      <c r="B6" s="186"/>
      <c r="C6" s="212" t="e">
        <f>#REF!</f>
        <v>#REF!</v>
      </c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4"/>
    </row>
    <row r="7" spans="1:30" s="9" customFormat="1" ht="15" customHeight="1">
      <c r="A7" s="186"/>
      <c r="B7" s="186"/>
      <c r="C7" s="215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7"/>
    </row>
    <row r="8" spans="1:30" s="9" customFormat="1" ht="15" customHeight="1">
      <c r="A8" s="186"/>
      <c r="B8" s="186"/>
      <c r="C8" s="218" t="e">
        <f>#REF!</f>
        <v>#REF!</v>
      </c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20"/>
    </row>
    <row r="9" spans="1:30" s="9" customFormat="1" ht="15" customHeight="1">
      <c r="A9" s="221" t="s">
        <v>33</v>
      </c>
      <c r="B9" s="221"/>
      <c r="C9" s="197" t="e">
        <f>#REF!</f>
        <v>#REF!</v>
      </c>
      <c r="D9" s="198"/>
      <c r="E9" s="198"/>
      <c r="F9" s="198"/>
      <c r="G9" s="198"/>
      <c r="H9" s="198"/>
      <c r="I9" s="199"/>
      <c r="J9" s="206" t="s">
        <v>34</v>
      </c>
      <c r="K9" s="207"/>
      <c r="L9" s="222" t="e">
        <f>#REF!</f>
        <v>#REF!</v>
      </c>
      <c r="M9" s="223"/>
      <c r="N9" s="223"/>
      <c r="O9" s="223"/>
      <c r="P9" s="223"/>
      <c r="Q9" s="224"/>
    </row>
    <row r="10" spans="1:30" s="9" customFormat="1" ht="15" customHeight="1">
      <c r="A10" s="221"/>
      <c r="B10" s="221"/>
      <c r="C10" s="200"/>
      <c r="D10" s="201"/>
      <c r="E10" s="201"/>
      <c r="F10" s="201"/>
      <c r="G10" s="201"/>
      <c r="H10" s="201"/>
      <c r="I10" s="202"/>
      <c r="J10" s="208"/>
      <c r="K10" s="209"/>
      <c r="L10" s="225"/>
      <c r="M10" s="194"/>
      <c r="N10" s="194"/>
      <c r="O10" s="194"/>
      <c r="P10" s="194"/>
      <c r="Q10" s="226"/>
    </row>
    <row r="11" spans="1:30" s="9" customFormat="1" ht="15" customHeight="1">
      <c r="A11" s="221"/>
      <c r="B11" s="221"/>
      <c r="C11" s="200"/>
      <c r="D11" s="201"/>
      <c r="E11" s="201"/>
      <c r="F11" s="201"/>
      <c r="G11" s="201"/>
      <c r="H11" s="201"/>
      <c r="I11" s="202"/>
      <c r="J11" s="208"/>
      <c r="K11" s="209"/>
      <c r="L11" s="225"/>
      <c r="M11" s="194"/>
      <c r="N11" s="194"/>
      <c r="O11" s="194"/>
      <c r="P11" s="194"/>
      <c r="Q11" s="226"/>
    </row>
    <row r="12" spans="1:30" s="9" customFormat="1" ht="15" customHeight="1">
      <c r="A12" s="221"/>
      <c r="B12" s="221"/>
      <c r="C12" s="203"/>
      <c r="D12" s="204"/>
      <c r="E12" s="204"/>
      <c r="F12" s="204"/>
      <c r="G12" s="204"/>
      <c r="H12" s="204"/>
      <c r="I12" s="205"/>
      <c r="J12" s="210"/>
      <c r="K12" s="211"/>
      <c r="L12" s="227"/>
      <c r="M12" s="228"/>
      <c r="N12" s="228"/>
      <c r="O12" s="228"/>
      <c r="P12" s="228"/>
      <c r="Q12" s="229"/>
    </row>
    <row r="13" spans="1:30" s="9" customFormat="1" ht="15" customHeight="1">
      <c r="A13" s="193" t="s">
        <v>35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</row>
    <row r="14" spans="1:30" s="9" customFormat="1" ht="15" customHeight="1">
      <c r="A14" s="193"/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W14" s="183" t="s">
        <v>64</v>
      </c>
      <c r="X14" s="184"/>
      <c r="Y14" s="184"/>
      <c r="Z14" s="184"/>
      <c r="AA14" s="184"/>
      <c r="AB14" s="184"/>
      <c r="AC14" s="184"/>
      <c r="AD14" s="185"/>
    </row>
    <row r="15" spans="1:30" s="9" customFormat="1" ht="15" customHeight="1">
      <c r="A15" s="15"/>
      <c r="B15" s="186" t="s">
        <v>36</v>
      </c>
      <c r="C15" s="186"/>
      <c r="D15" s="186"/>
      <c r="E15" s="186"/>
      <c r="F15" s="186"/>
      <c r="G15" s="14" t="s">
        <v>37</v>
      </c>
      <c r="H15" s="186" t="s">
        <v>38</v>
      </c>
      <c r="I15" s="186"/>
      <c r="J15" s="14" t="s">
        <v>37</v>
      </c>
      <c r="K15" s="186" t="s">
        <v>39</v>
      </c>
      <c r="L15" s="186"/>
      <c r="M15" s="14"/>
      <c r="N15" s="186"/>
      <c r="O15" s="186"/>
      <c r="P15" s="14"/>
      <c r="Q15" s="14"/>
    </row>
    <row r="16" spans="1:30" s="9" customFormat="1" ht="20.25" customHeight="1">
      <c r="A16" s="14">
        <v>1</v>
      </c>
      <c r="B16" s="190"/>
      <c r="C16" s="168"/>
      <c r="D16" s="168"/>
      <c r="E16" s="168"/>
      <c r="F16" s="169"/>
      <c r="G16" s="17"/>
      <c r="H16" s="170"/>
      <c r="I16" s="170"/>
      <c r="J16" s="187" t="s">
        <v>64</v>
      </c>
      <c r="K16" s="188"/>
      <c r="L16" s="188"/>
      <c r="M16" s="188"/>
      <c r="N16" s="188"/>
      <c r="O16" s="188"/>
      <c r="P16" s="188"/>
      <c r="Q16" s="189"/>
    </row>
    <row r="17" spans="1:27" s="9" customFormat="1" ht="20.25" customHeight="1">
      <c r="A17" s="14">
        <v>2</v>
      </c>
      <c r="B17" s="190"/>
      <c r="C17" s="168"/>
      <c r="D17" s="168"/>
      <c r="E17" s="168"/>
      <c r="F17" s="169"/>
      <c r="G17" s="17"/>
      <c r="H17" s="170"/>
      <c r="I17" s="170"/>
      <c r="J17" s="187" t="s">
        <v>67</v>
      </c>
      <c r="K17" s="188"/>
      <c r="L17" s="188"/>
      <c r="M17" s="188"/>
      <c r="N17" s="188"/>
      <c r="O17" s="188"/>
      <c r="P17" s="188"/>
      <c r="Q17" s="189"/>
    </row>
    <row r="18" spans="1:27" s="9" customFormat="1" ht="20.25" customHeight="1">
      <c r="A18" s="14">
        <v>3</v>
      </c>
      <c r="B18" s="190"/>
      <c r="C18" s="168"/>
      <c r="D18" s="168"/>
      <c r="E18" s="168"/>
      <c r="F18" s="169"/>
      <c r="G18" s="17"/>
      <c r="H18" s="170"/>
      <c r="I18" s="170"/>
      <c r="J18" s="31"/>
      <c r="K18" s="29"/>
      <c r="L18" s="30"/>
      <c r="M18" s="17"/>
      <c r="N18" s="170"/>
      <c r="O18" s="170"/>
      <c r="P18" s="15"/>
      <c r="Q18" s="15"/>
      <c r="S18" s="191" t="s">
        <v>40</v>
      </c>
      <c r="T18" s="192"/>
    </row>
    <row r="19" spans="1:27" s="9" customFormat="1" ht="20.25" customHeight="1">
      <c r="A19" s="14">
        <v>4</v>
      </c>
      <c r="B19" s="167"/>
      <c r="C19" s="168"/>
      <c r="D19" s="168"/>
      <c r="E19" s="168"/>
      <c r="F19" s="169"/>
      <c r="G19" s="17"/>
      <c r="H19" s="170"/>
      <c r="I19" s="170"/>
      <c r="J19" s="17"/>
      <c r="K19" s="159"/>
      <c r="L19" s="160"/>
      <c r="M19" s="17"/>
      <c r="N19" s="170"/>
      <c r="O19" s="170"/>
      <c r="P19" s="15"/>
      <c r="Q19" s="14"/>
    </row>
    <row r="20" spans="1:27" s="9" customFormat="1" ht="20.25" customHeight="1">
      <c r="A20" s="14">
        <v>5</v>
      </c>
      <c r="B20" s="167"/>
      <c r="C20" s="168"/>
      <c r="D20" s="168"/>
      <c r="E20" s="168"/>
      <c r="F20" s="169"/>
      <c r="G20" s="17"/>
      <c r="H20" s="170"/>
      <c r="I20" s="170"/>
      <c r="J20" s="17"/>
      <c r="K20" s="159"/>
      <c r="L20" s="160"/>
      <c r="M20" s="17"/>
      <c r="N20" s="170"/>
      <c r="O20" s="170"/>
      <c r="P20" s="15"/>
      <c r="Q20" s="28"/>
      <c r="S20" s="183" t="s">
        <v>41</v>
      </c>
      <c r="T20" s="184"/>
      <c r="U20" s="184"/>
      <c r="V20" s="184"/>
      <c r="W20" s="184"/>
      <c r="X20" s="184"/>
      <c r="Y20" s="184"/>
      <c r="Z20" s="185"/>
      <c r="AA20" s="8"/>
    </row>
    <row r="21" spans="1:27" s="9" customFormat="1" ht="20.25" customHeight="1">
      <c r="A21" s="14">
        <v>6</v>
      </c>
      <c r="B21" s="167"/>
      <c r="C21" s="168"/>
      <c r="D21" s="168"/>
      <c r="E21" s="168"/>
      <c r="F21" s="169"/>
      <c r="G21" s="17"/>
      <c r="H21" s="170"/>
      <c r="I21" s="170"/>
      <c r="J21" s="17"/>
      <c r="K21" s="159"/>
      <c r="L21" s="160"/>
      <c r="M21" s="17"/>
      <c r="N21" s="170"/>
      <c r="O21" s="170"/>
      <c r="P21" s="15"/>
      <c r="Q21" s="15"/>
      <c r="R21" s="8"/>
    </row>
    <row r="22" spans="1:27" s="9" customFormat="1" ht="20.25" customHeight="1">
      <c r="A22" s="14">
        <v>7</v>
      </c>
      <c r="B22" s="167"/>
      <c r="C22" s="168"/>
      <c r="D22" s="168"/>
      <c r="E22" s="168"/>
      <c r="F22" s="169"/>
      <c r="G22" s="17"/>
      <c r="H22" s="170"/>
      <c r="I22" s="170"/>
      <c r="J22" s="17"/>
      <c r="K22" s="159"/>
      <c r="L22" s="160"/>
      <c r="M22" s="17"/>
      <c r="N22" s="170"/>
      <c r="O22" s="170"/>
      <c r="P22" s="15"/>
      <c r="Q22" s="15"/>
      <c r="S22" s="31" t="s">
        <v>60</v>
      </c>
    </row>
    <row r="23" spans="1:27" s="9" customFormat="1" ht="20.25" customHeight="1">
      <c r="A23" s="14">
        <v>8</v>
      </c>
      <c r="B23" s="167"/>
      <c r="C23" s="168"/>
      <c r="D23" s="168"/>
      <c r="E23" s="168"/>
      <c r="F23" s="169"/>
      <c r="G23" s="17"/>
      <c r="H23" s="170"/>
      <c r="I23" s="170"/>
      <c r="J23" s="17"/>
      <c r="K23" s="159"/>
      <c r="L23" s="160"/>
      <c r="M23" s="17"/>
      <c r="N23" s="170"/>
      <c r="O23" s="170"/>
      <c r="P23" s="15"/>
      <c r="Q23" s="15"/>
      <c r="R23" s="8"/>
      <c r="S23" s="31" t="s">
        <v>61</v>
      </c>
    </row>
    <row r="24" spans="1:27" s="9" customFormat="1" ht="20.25" customHeight="1">
      <c r="A24" s="14">
        <v>9</v>
      </c>
      <c r="B24" s="167"/>
      <c r="C24" s="168"/>
      <c r="D24" s="168"/>
      <c r="E24" s="168"/>
      <c r="F24" s="169"/>
      <c r="G24" s="17"/>
      <c r="H24" s="170"/>
      <c r="I24" s="170"/>
      <c r="J24" s="17"/>
      <c r="K24" s="159"/>
      <c r="L24" s="160"/>
      <c r="M24" s="17"/>
      <c r="N24" s="170"/>
      <c r="O24" s="170"/>
      <c r="P24" s="15"/>
      <c r="Q24" s="15"/>
      <c r="S24" s="31" t="s">
        <v>62</v>
      </c>
    </row>
    <row r="25" spans="1:27" s="9" customFormat="1" ht="20.25" customHeight="1">
      <c r="A25" s="14">
        <v>10</v>
      </c>
      <c r="B25" s="167"/>
      <c r="C25" s="168"/>
      <c r="D25" s="168"/>
      <c r="E25" s="168"/>
      <c r="F25" s="169"/>
      <c r="G25" s="17"/>
      <c r="H25" s="170"/>
      <c r="I25" s="170"/>
      <c r="J25" s="17"/>
      <c r="K25" s="159"/>
      <c r="L25" s="160"/>
      <c r="M25" s="17"/>
      <c r="N25" s="170"/>
      <c r="O25" s="170"/>
      <c r="P25" s="15"/>
      <c r="Q25" s="15"/>
    </row>
    <row r="26" spans="1:27" s="9" customFormat="1" ht="20.25" customHeight="1">
      <c r="A26" s="14">
        <v>11</v>
      </c>
      <c r="B26" s="167"/>
      <c r="C26" s="168"/>
      <c r="D26" s="168"/>
      <c r="E26" s="168"/>
      <c r="F26" s="169"/>
      <c r="G26" s="17"/>
      <c r="H26" s="170"/>
      <c r="I26" s="170"/>
      <c r="J26" s="17"/>
      <c r="K26" s="159"/>
      <c r="L26" s="160"/>
      <c r="M26" s="17"/>
      <c r="N26" s="170"/>
      <c r="O26" s="170"/>
      <c r="P26" s="15"/>
      <c r="Q26" s="15"/>
      <c r="S26" s="31" t="s">
        <v>63</v>
      </c>
    </row>
    <row r="27" spans="1:27" s="9" customFormat="1" ht="20.25" customHeight="1">
      <c r="A27" s="14">
        <v>12</v>
      </c>
      <c r="B27" s="167"/>
      <c r="C27" s="168"/>
      <c r="D27" s="168"/>
      <c r="E27" s="168"/>
      <c r="F27" s="169"/>
      <c r="G27" s="17"/>
      <c r="H27" s="170"/>
      <c r="I27" s="170"/>
      <c r="J27" s="17"/>
      <c r="K27" s="159"/>
      <c r="L27" s="160"/>
      <c r="M27" s="17"/>
      <c r="N27" s="170"/>
      <c r="O27" s="170"/>
      <c r="P27" s="15"/>
      <c r="Q27" s="14"/>
    </row>
    <row r="28" spans="1:27" s="9" customFormat="1" ht="20.25" customHeight="1">
      <c r="A28" s="14">
        <v>13</v>
      </c>
      <c r="B28" s="167"/>
      <c r="C28" s="168"/>
      <c r="D28" s="168"/>
      <c r="E28" s="168"/>
      <c r="F28" s="169"/>
      <c r="G28" s="17"/>
      <c r="H28" s="170"/>
      <c r="I28" s="170"/>
      <c r="J28" s="17"/>
      <c r="K28" s="159"/>
      <c r="L28" s="160"/>
      <c r="M28" s="17"/>
      <c r="N28" s="170"/>
      <c r="O28" s="170"/>
      <c r="P28" s="15"/>
      <c r="Q28" s="14"/>
    </row>
    <row r="29" spans="1:27" s="9" customFormat="1" ht="20.25" customHeight="1">
      <c r="A29" s="14">
        <v>14</v>
      </c>
      <c r="B29" s="167"/>
      <c r="C29" s="168"/>
      <c r="D29" s="168"/>
      <c r="E29" s="168"/>
      <c r="F29" s="169"/>
      <c r="G29" s="17"/>
      <c r="H29" s="170"/>
      <c r="I29" s="170"/>
      <c r="J29" s="17"/>
      <c r="K29" s="159"/>
      <c r="L29" s="160"/>
      <c r="M29" s="17"/>
      <c r="N29" s="170"/>
      <c r="O29" s="170"/>
      <c r="P29" s="14"/>
      <c r="Q29" s="14"/>
    </row>
    <row r="30" spans="1:27" s="9" customFormat="1" ht="20.25" customHeight="1">
      <c r="A30" s="14">
        <v>15</v>
      </c>
      <c r="B30" s="167"/>
      <c r="C30" s="168"/>
      <c r="D30" s="168"/>
      <c r="E30" s="168"/>
      <c r="F30" s="169"/>
      <c r="G30" s="17"/>
      <c r="H30" s="170"/>
      <c r="I30" s="170"/>
      <c r="J30" s="17"/>
      <c r="K30" s="159"/>
      <c r="L30" s="160"/>
      <c r="M30" s="17"/>
      <c r="N30" s="170"/>
      <c r="O30" s="170"/>
      <c r="P30" s="15"/>
      <c r="Q30" s="15"/>
    </row>
    <row r="31" spans="1:27" s="9" customFormat="1" ht="20.25" customHeight="1">
      <c r="A31" s="14">
        <v>16</v>
      </c>
      <c r="B31" s="167"/>
      <c r="C31" s="168"/>
      <c r="D31" s="168"/>
      <c r="E31" s="168"/>
      <c r="F31" s="169"/>
      <c r="G31" s="17"/>
      <c r="H31" s="170"/>
      <c r="I31" s="170"/>
      <c r="J31" s="17"/>
      <c r="K31" s="159"/>
      <c r="L31" s="160"/>
      <c r="M31" s="17"/>
      <c r="N31" s="170"/>
      <c r="O31" s="170"/>
      <c r="P31" s="15"/>
      <c r="Q31" s="15"/>
    </row>
    <row r="32" spans="1:27" s="9" customFormat="1" ht="20.25" customHeight="1">
      <c r="A32" s="14">
        <v>17</v>
      </c>
      <c r="B32" s="167"/>
      <c r="C32" s="168"/>
      <c r="D32" s="168"/>
      <c r="E32" s="168"/>
      <c r="F32" s="169"/>
      <c r="G32" s="17"/>
      <c r="H32" s="170"/>
      <c r="I32" s="170"/>
      <c r="J32" s="17"/>
      <c r="K32" s="159"/>
      <c r="L32" s="160"/>
      <c r="M32" s="17"/>
      <c r="N32" s="170"/>
      <c r="O32" s="170"/>
      <c r="P32" s="15"/>
      <c r="Q32" s="15"/>
    </row>
    <row r="33" spans="1:17" s="9" customFormat="1" ht="20.25" customHeight="1">
      <c r="A33" s="14">
        <v>18</v>
      </c>
      <c r="B33" s="167"/>
      <c r="C33" s="168"/>
      <c r="D33" s="168"/>
      <c r="E33" s="168"/>
      <c r="F33" s="169"/>
      <c r="G33" s="17"/>
      <c r="H33" s="170"/>
      <c r="I33" s="170"/>
      <c r="J33" s="17"/>
      <c r="K33" s="159"/>
      <c r="L33" s="160"/>
      <c r="M33" s="17"/>
      <c r="N33" s="170"/>
      <c r="O33" s="170"/>
      <c r="P33" s="15"/>
      <c r="Q33" s="15"/>
    </row>
    <row r="34" spans="1:17" s="9" customFormat="1" ht="20.25" customHeight="1">
      <c r="A34" s="14">
        <v>19</v>
      </c>
      <c r="B34" s="167"/>
      <c r="C34" s="168"/>
      <c r="D34" s="168"/>
      <c r="E34" s="168"/>
      <c r="F34" s="169"/>
      <c r="G34" s="17"/>
      <c r="H34" s="170"/>
      <c r="I34" s="170"/>
      <c r="J34" s="17"/>
      <c r="K34" s="159"/>
      <c r="L34" s="160"/>
      <c r="M34" s="17"/>
      <c r="N34" s="170"/>
      <c r="O34" s="170"/>
      <c r="P34" s="14"/>
      <c r="Q34" s="14"/>
    </row>
    <row r="35" spans="1:17" s="9" customFormat="1" ht="20.25" customHeight="1">
      <c r="A35" s="14">
        <v>20</v>
      </c>
      <c r="B35" s="167"/>
      <c r="C35" s="168"/>
      <c r="D35" s="168"/>
      <c r="E35" s="168"/>
      <c r="F35" s="169"/>
      <c r="G35" s="17"/>
      <c r="H35" s="170"/>
      <c r="I35" s="170"/>
      <c r="J35" s="17"/>
      <c r="K35" s="159"/>
      <c r="L35" s="160"/>
      <c r="M35" s="17"/>
      <c r="N35" s="170"/>
      <c r="O35" s="170"/>
      <c r="P35" s="14"/>
      <c r="Q35" s="14"/>
    </row>
    <row r="36" spans="1:17" s="18" customFormat="1" ht="18.75" customHeight="1">
      <c r="A36" s="171" t="s">
        <v>42</v>
      </c>
      <c r="B36" s="172"/>
      <c r="C36" s="172"/>
      <c r="D36" s="155">
        <v>1821750</v>
      </c>
      <c r="E36" s="155"/>
      <c r="F36" s="155"/>
      <c r="G36" s="151" t="s">
        <v>55</v>
      </c>
      <c r="H36" s="152"/>
      <c r="I36" s="152"/>
      <c r="J36" s="155">
        <f>D36-ROUNDDOWN(D36*100/108,0)</f>
        <v>134945</v>
      </c>
      <c r="K36" s="155"/>
      <c r="L36" s="155"/>
      <c r="M36" s="151" t="s">
        <v>56</v>
      </c>
      <c r="N36" s="152"/>
      <c r="O36" s="152"/>
      <c r="P36" s="152"/>
      <c r="Q36" s="152"/>
    </row>
    <row r="37" spans="1:17" s="18" customFormat="1" ht="18.75" customHeight="1">
      <c r="A37" s="172"/>
      <c r="B37" s="172"/>
      <c r="C37" s="172"/>
      <c r="D37" s="155"/>
      <c r="E37" s="155"/>
      <c r="F37" s="155"/>
      <c r="G37" s="152"/>
      <c r="H37" s="152"/>
      <c r="I37" s="152"/>
      <c r="J37" s="155"/>
      <c r="K37" s="155"/>
      <c r="L37" s="155"/>
      <c r="M37" s="152"/>
      <c r="N37" s="152"/>
      <c r="O37" s="152"/>
      <c r="P37" s="152"/>
      <c r="Q37" s="152"/>
    </row>
    <row r="38" spans="1:17" s="19" customFormat="1" ht="18.75" customHeight="1">
      <c r="A38" s="151" t="s">
        <v>57</v>
      </c>
      <c r="B38" s="152"/>
      <c r="C38" s="152"/>
      <c r="D38" s="155">
        <f>D36</f>
        <v>1821750</v>
      </c>
      <c r="E38" s="155"/>
      <c r="F38" s="155"/>
      <c r="G38" s="157" t="s">
        <v>58</v>
      </c>
      <c r="H38" s="158"/>
      <c r="I38" s="158"/>
      <c r="J38" s="154"/>
      <c r="K38" s="154"/>
      <c r="L38" s="154"/>
      <c r="M38" s="154"/>
      <c r="N38" s="154"/>
      <c r="O38" s="154"/>
      <c r="P38" s="154"/>
      <c r="Q38" s="154"/>
    </row>
    <row r="39" spans="1:17" s="19" customFormat="1" ht="18.75" customHeight="1">
      <c r="A39" s="153"/>
      <c r="B39" s="153"/>
      <c r="C39" s="153"/>
      <c r="D39" s="156"/>
      <c r="E39" s="156"/>
      <c r="F39" s="156"/>
      <c r="G39" s="158"/>
      <c r="H39" s="158"/>
      <c r="I39" s="158"/>
      <c r="J39" s="154"/>
      <c r="K39" s="154"/>
      <c r="L39" s="154"/>
      <c r="M39" s="154"/>
      <c r="N39" s="154"/>
      <c r="O39" s="154"/>
      <c r="P39" s="154"/>
      <c r="Q39" s="154"/>
    </row>
    <row r="40" spans="1:17" s="19" customFormat="1" ht="18.75" customHeight="1">
      <c r="A40" s="20" t="s">
        <v>28</v>
      </c>
      <c r="B40" s="21"/>
      <c r="C40" s="21"/>
      <c r="D40" s="21"/>
      <c r="E40" s="21"/>
      <c r="F40" s="21"/>
      <c r="G40" s="22"/>
      <c r="H40" s="21"/>
      <c r="I40" s="21"/>
      <c r="J40" s="21"/>
      <c r="K40" s="23"/>
      <c r="L40" s="164" t="s">
        <v>43</v>
      </c>
      <c r="M40" s="165"/>
      <c r="N40" s="166">
        <f>H16</f>
        <v>0</v>
      </c>
      <c r="O40" s="162"/>
      <c r="P40" s="162"/>
      <c r="Q40" s="173" t="s">
        <v>1</v>
      </c>
    </row>
    <row r="41" spans="1:17" s="19" customFormat="1" ht="18.75" customHeight="1">
      <c r="A41" s="180" t="s">
        <v>68</v>
      </c>
      <c r="B41" s="181"/>
      <c r="C41" s="181"/>
      <c r="D41" s="181"/>
      <c r="E41" s="181"/>
      <c r="F41" s="181"/>
      <c r="G41" s="181"/>
      <c r="H41" s="181"/>
      <c r="I41" s="181"/>
      <c r="J41" s="181"/>
      <c r="K41" s="182"/>
      <c r="L41" s="164"/>
      <c r="M41" s="165"/>
      <c r="N41" s="162"/>
      <c r="O41" s="162"/>
      <c r="P41" s="162"/>
      <c r="Q41" s="173"/>
    </row>
    <row r="42" spans="1:17" s="19" customFormat="1" ht="18.75" customHeight="1">
      <c r="A42" s="174" t="s">
        <v>44</v>
      </c>
      <c r="B42" s="175"/>
      <c r="C42" s="175"/>
      <c r="D42" s="176">
        <f>H16</f>
        <v>0</v>
      </c>
      <c r="E42" s="177"/>
      <c r="F42" s="178" t="s">
        <v>69</v>
      </c>
      <c r="G42" s="175"/>
      <c r="H42" s="175"/>
      <c r="I42" s="175"/>
      <c r="J42" s="175"/>
      <c r="K42" s="179"/>
      <c r="L42" s="161" t="s">
        <v>15</v>
      </c>
      <c r="M42" s="162"/>
      <c r="N42" s="163" t="e">
        <f>N40/I42</f>
        <v>#DIV/0!</v>
      </c>
      <c r="O42" s="163"/>
      <c r="P42" s="163"/>
      <c r="Q42" s="24" t="s">
        <v>59</v>
      </c>
    </row>
  </sheetData>
  <mergeCells count="121">
    <mergeCell ref="A13:Q14"/>
    <mergeCell ref="F3:G3"/>
    <mergeCell ref="H3:I3"/>
    <mergeCell ref="B4:C5"/>
    <mergeCell ref="D4:E5"/>
    <mergeCell ref="F4:G5"/>
    <mergeCell ref="H4:I5"/>
    <mergeCell ref="W14:AD14"/>
    <mergeCell ref="A1:Q2"/>
    <mergeCell ref="B3:C3"/>
    <mergeCell ref="D3:E3"/>
    <mergeCell ref="C9:I12"/>
    <mergeCell ref="J9:K12"/>
    <mergeCell ref="A6:B8"/>
    <mergeCell ref="C6:Q7"/>
    <mergeCell ref="C8:Q8"/>
    <mergeCell ref="A9:B12"/>
    <mergeCell ref="L9:Q12"/>
    <mergeCell ref="S20:Z20"/>
    <mergeCell ref="B21:F21"/>
    <mergeCell ref="H21:I21"/>
    <mergeCell ref="K21:L21"/>
    <mergeCell ref="N21:O21"/>
    <mergeCell ref="B20:F20"/>
    <mergeCell ref="B15:F15"/>
    <mergeCell ref="H15:I15"/>
    <mergeCell ref="K15:L15"/>
    <mergeCell ref="N15:O15"/>
    <mergeCell ref="J16:Q16"/>
    <mergeCell ref="J17:Q17"/>
    <mergeCell ref="H18:I18"/>
    <mergeCell ref="B17:F17"/>
    <mergeCell ref="B16:F16"/>
    <mergeCell ref="H16:I16"/>
    <mergeCell ref="H17:I17"/>
    <mergeCell ref="S18:T18"/>
    <mergeCell ref="B19:F19"/>
    <mergeCell ref="H19:I19"/>
    <mergeCell ref="K19:L19"/>
    <mergeCell ref="N19:O19"/>
    <mergeCell ref="B18:F18"/>
    <mergeCell ref="N18:O18"/>
    <mergeCell ref="B25:F25"/>
    <mergeCell ref="H25:I25"/>
    <mergeCell ref="K25:L25"/>
    <mergeCell ref="N25:O25"/>
    <mergeCell ref="B24:F24"/>
    <mergeCell ref="H24:I24"/>
    <mergeCell ref="K24:L24"/>
    <mergeCell ref="N24:O24"/>
    <mergeCell ref="H20:I20"/>
    <mergeCell ref="K20:L20"/>
    <mergeCell ref="N20:O20"/>
    <mergeCell ref="B22:F22"/>
    <mergeCell ref="H22:I22"/>
    <mergeCell ref="K22:L22"/>
    <mergeCell ref="N22:O22"/>
    <mergeCell ref="B23:F23"/>
    <mergeCell ref="H23:I23"/>
    <mergeCell ref="K23:L23"/>
    <mergeCell ref="N23:O23"/>
    <mergeCell ref="B27:F27"/>
    <mergeCell ref="H27:I27"/>
    <mergeCell ref="K27:L27"/>
    <mergeCell ref="N27:O27"/>
    <mergeCell ref="B26:F26"/>
    <mergeCell ref="H26:I26"/>
    <mergeCell ref="K26:L26"/>
    <mergeCell ref="N26:O26"/>
    <mergeCell ref="B29:F29"/>
    <mergeCell ref="H29:I29"/>
    <mergeCell ref="K29:L29"/>
    <mergeCell ref="N29:O29"/>
    <mergeCell ref="B28:F28"/>
    <mergeCell ref="H28:I28"/>
    <mergeCell ref="K28:L28"/>
    <mergeCell ref="N28:O28"/>
    <mergeCell ref="N35:O35"/>
    <mergeCell ref="B34:F34"/>
    <mergeCell ref="H34:I34"/>
    <mergeCell ref="K34:L34"/>
    <mergeCell ref="N34:O34"/>
    <mergeCell ref="B33:F33"/>
    <mergeCell ref="H33:I33"/>
    <mergeCell ref="M36:Q37"/>
    <mergeCell ref="B30:F30"/>
    <mergeCell ref="H30:I30"/>
    <mergeCell ref="K30:L30"/>
    <mergeCell ref="N30:O30"/>
    <mergeCell ref="N31:O31"/>
    <mergeCell ref="B32:F32"/>
    <mergeCell ref="H32:I32"/>
    <mergeCell ref="K32:L32"/>
    <mergeCell ref="N32:O32"/>
    <mergeCell ref="B31:F31"/>
    <mergeCell ref="H31:I31"/>
    <mergeCell ref="K31:L31"/>
    <mergeCell ref="A38:C39"/>
    <mergeCell ref="M38:Q39"/>
    <mergeCell ref="D38:F39"/>
    <mergeCell ref="G38:I39"/>
    <mergeCell ref="J38:L39"/>
    <mergeCell ref="G36:I37"/>
    <mergeCell ref="J36:L37"/>
    <mergeCell ref="K33:L33"/>
    <mergeCell ref="L42:M42"/>
    <mergeCell ref="N42:P42"/>
    <mergeCell ref="L40:M41"/>
    <mergeCell ref="N40:P41"/>
    <mergeCell ref="B35:F35"/>
    <mergeCell ref="H35:I35"/>
    <mergeCell ref="K35:L35"/>
    <mergeCell ref="A36:C37"/>
    <mergeCell ref="D36:F37"/>
    <mergeCell ref="Q40:Q41"/>
    <mergeCell ref="A42:C42"/>
    <mergeCell ref="D42:E42"/>
    <mergeCell ref="F42:H42"/>
    <mergeCell ref="I42:K42"/>
    <mergeCell ref="A41:K41"/>
    <mergeCell ref="N33:O33"/>
  </mergeCells>
  <phoneticPr fontId="2"/>
  <pageMargins left="0.59055118110236227" right="0.39370078740157483" top="0.59055118110236227" bottom="0.39370078740157483" header="0.31496062992125984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view="pageBreakPreview" zoomScaleNormal="100" workbookViewId="0">
      <selection activeCell="A15" sqref="A15:DA25"/>
    </sheetView>
  </sheetViews>
  <sheetFormatPr defaultColWidth="5" defaultRowHeight="15" customHeight="1"/>
  <cols>
    <col min="1" max="6" width="5.125" style="25" customWidth="1"/>
    <col min="7" max="7" width="5.125" style="26" customWidth="1"/>
    <col min="8" max="9" width="5.625" style="25" customWidth="1"/>
    <col min="10" max="10" width="5.125" style="25" customWidth="1"/>
    <col min="11" max="12" width="5.625" style="25" customWidth="1"/>
    <col min="13" max="13" width="5.125" style="25" customWidth="1"/>
    <col min="14" max="15" width="5.625" style="25" customWidth="1"/>
    <col min="16" max="17" width="5.125" style="25" customWidth="1"/>
    <col min="18" max="16384" width="5" style="25"/>
  </cols>
  <sheetData>
    <row r="1" spans="1:17" s="9" customFormat="1" ht="15" customHeight="1">
      <c r="A1" s="196" t="s">
        <v>12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</row>
    <row r="2" spans="1:17" s="9" customFormat="1" ht="15" customHeight="1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pans="1:17" s="9" customFormat="1" ht="15" customHeight="1">
      <c r="G3" s="10" t="s">
        <v>2</v>
      </c>
      <c r="H3" s="10">
        <f>入札経過表!K4</f>
        <v>26</v>
      </c>
      <c r="I3" s="10" t="s">
        <v>3</v>
      </c>
      <c r="J3" s="10">
        <f>入札経過表!M4</f>
        <v>12</v>
      </c>
      <c r="K3" s="10" t="s">
        <v>29</v>
      </c>
      <c r="L3" s="10">
        <f>入札経過表!O4</f>
        <v>8</v>
      </c>
      <c r="M3" s="10" t="s">
        <v>4</v>
      </c>
      <c r="N3" s="11" t="s">
        <v>31</v>
      </c>
      <c r="O3" s="241" t="s">
        <v>45</v>
      </c>
      <c r="P3" s="241"/>
      <c r="Q3" s="241"/>
    </row>
    <row r="4" spans="1:17" s="9" customFormat="1" ht="15" customHeight="1">
      <c r="G4" s="10"/>
      <c r="H4" s="10"/>
      <c r="I4" s="10" t="s">
        <v>46</v>
      </c>
      <c r="J4" s="10">
        <v>10</v>
      </c>
      <c r="K4" s="10" t="s">
        <v>51</v>
      </c>
      <c r="L4" s="10">
        <v>0</v>
      </c>
      <c r="M4" s="10" t="s">
        <v>52</v>
      </c>
      <c r="N4" s="10"/>
      <c r="O4" s="242" t="s">
        <v>47</v>
      </c>
      <c r="P4" s="242"/>
      <c r="Q4" s="242"/>
    </row>
    <row r="5" spans="1:17" s="9" customFormat="1" ht="15" customHeight="1">
      <c r="G5" s="10"/>
      <c r="H5" s="10"/>
      <c r="I5" s="10" t="s">
        <v>16</v>
      </c>
      <c r="J5" s="10"/>
      <c r="K5" s="10" t="s">
        <v>51</v>
      </c>
      <c r="L5" s="12"/>
      <c r="M5" s="10" t="s">
        <v>52</v>
      </c>
      <c r="N5" s="10"/>
      <c r="O5" s="243" t="s">
        <v>48</v>
      </c>
      <c r="P5" s="243"/>
      <c r="Q5" s="13" t="e">
        <f>#REF!</f>
        <v>#REF!</v>
      </c>
    </row>
    <row r="6" spans="1:17" s="9" customFormat="1" ht="15" customHeight="1">
      <c r="A6" s="186" t="s">
        <v>32</v>
      </c>
      <c r="B6" s="186"/>
      <c r="C6" s="212" t="e">
        <f>入札経過表!C6</f>
        <v>#REF!</v>
      </c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4"/>
    </row>
    <row r="7" spans="1:17" s="9" customFormat="1" ht="15" customHeight="1">
      <c r="A7" s="186"/>
      <c r="B7" s="186"/>
      <c r="C7" s="215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7"/>
    </row>
    <row r="8" spans="1:17" s="9" customFormat="1" ht="15" customHeight="1">
      <c r="A8" s="186"/>
      <c r="B8" s="186"/>
      <c r="C8" s="247" t="e">
        <f>入札経過表!C8</f>
        <v>#REF!</v>
      </c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9"/>
    </row>
    <row r="9" spans="1:17" s="9" customFormat="1" ht="15" customHeight="1">
      <c r="A9" s="221" t="s">
        <v>33</v>
      </c>
      <c r="B9" s="221"/>
      <c r="C9" s="206" t="e">
        <f>入札経過表!C9</f>
        <v>#REF!</v>
      </c>
      <c r="D9" s="250"/>
      <c r="E9" s="250"/>
      <c r="F9" s="250"/>
      <c r="G9" s="250"/>
      <c r="H9" s="250"/>
      <c r="I9" s="207"/>
      <c r="J9" s="206" t="s">
        <v>34</v>
      </c>
      <c r="K9" s="207"/>
      <c r="L9" s="223" t="e">
        <f>入札経過表!L9</f>
        <v>#REF!</v>
      </c>
      <c r="M9" s="223"/>
      <c r="N9" s="223"/>
      <c r="O9" s="223"/>
      <c r="P9" s="223"/>
      <c r="Q9" s="224"/>
    </row>
    <row r="10" spans="1:17" s="9" customFormat="1" ht="15" customHeight="1">
      <c r="A10" s="221"/>
      <c r="B10" s="221"/>
      <c r="C10" s="208"/>
      <c r="D10" s="251"/>
      <c r="E10" s="251"/>
      <c r="F10" s="251"/>
      <c r="G10" s="251"/>
      <c r="H10" s="251"/>
      <c r="I10" s="209"/>
      <c r="J10" s="208"/>
      <c r="K10" s="209"/>
      <c r="L10" s="194"/>
      <c r="M10" s="194"/>
      <c r="N10" s="194"/>
      <c r="O10" s="194"/>
      <c r="P10" s="194"/>
      <c r="Q10" s="226"/>
    </row>
    <row r="11" spans="1:17" s="9" customFormat="1" ht="15" customHeight="1">
      <c r="A11" s="221"/>
      <c r="B11" s="221"/>
      <c r="C11" s="208"/>
      <c r="D11" s="251"/>
      <c r="E11" s="251"/>
      <c r="F11" s="251"/>
      <c r="G11" s="251"/>
      <c r="H11" s="251"/>
      <c r="I11" s="209"/>
      <c r="J11" s="208"/>
      <c r="K11" s="209"/>
      <c r="L11" s="194"/>
      <c r="M11" s="194"/>
      <c r="N11" s="194"/>
      <c r="O11" s="194"/>
      <c r="P11" s="194"/>
      <c r="Q11" s="226"/>
    </row>
    <row r="12" spans="1:17" s="9" customFormat="1" ht="15" customHeight="1">
      <c r="A12" s="221"/>
      <c r="B12" s="221"/>
      <c r="C12" s="210"/>
      <c r="D12" s="252"/>
      <c r="E12" s="252"/>
      <c r="F12" s="252"/>
      <c r="G12" s="252"/>
      <c r="H12" s="252"/>
      <c r="I12" s="211"/>
      <c r="J12" s="210"/>
      <c r="K12" s="211"/>
      <c r="L12" s="228"/>
      <c r="M12" s="228"/>
      <c r="N12" s="228"/>
      <c r="O12" s="228"/>
      <c r="P12" s="228"/>
      <c r="Q12" s="229"/>
    </row>
    <row r="13" spans="1:17" s="9" customFormat="1" ht="15" customHeight="1">
      <c r="A13" s="193" t="s">
        <v>35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</row>
    <row r="14" spans="1:17" s="9" customFormat="1" ht="15" customHeight="1">
      <c r="A14" s="193"/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</row>
    <row r="15" spans="1:17" s="9" customFormat="1" ht="15" customHeight="1">
      <c r="A15" s="15"/>
      <c r="B15" s="186" t="s">
        <v>36</v>
      </c>
      <c r="C15" s="186"/>
      <c r="D15" s="186"/>
      <c r="E15" s="186"/>
      <c r="F15" s="186"/>
      <c r="G15" s="14" t="s">
        <v>37</v>
      </c>
      <c r="H15" s="186" t="s">
        <v>38</v>
      </c>
      <c r="I15" s="186"/>
      <c r="J15" s="14" t="s">
        <v>37</v>
      </c>
      <c r="K15" s="186" t="s">
        <v>39</v>
      </c>
      <c r="L15" s="186"/>
      <c r="M15" s="14"/>
      <c r="N15" s="186"/>
      <c r="O15" s="186"/>
      <c r="P15" s="14"/>
      <c r="Q15" s="14"/>
    </row>
    <row r="16" spans="1:17" s="9" customFormat="1" ht="20.25" customHeight="1">
      <c r="A16" s="14">
        <v>1</v>
      </c>
      <c r="B16" s="238">
        <f>入札経過表!B16</f>
        <v>0</v>
      </c>
      <c r="C16" s="239"/>
      <c r="D16" s="239"/>
      <c r="E16" s="239"/>
      <c r="F16" s="240"/>
      <c r="G16" s="16">
        <f>入札経過表!G16</f>
        <v>0</v>
      </c>
      <c r="H16" s="235">
        <f>入札経過表!H16</f>
        <v>0</v>
      </c>
      <c r="I16" s="235"/>
      <c r="J16" s="244" t="str">
        <f>入札経過表!J16</f>
        <v>第1位落札候補者</v>
      </c>
      <c r="K16" s="245"/>
      <c r="L16" s="245"/>
      <c r="M16" s="245"/>
      <c r="N16" s="245"/>
      <c r="O16" s="245"/>
      <c r="P16" s="245"/>
      <c r="Q16" s="246"/>
    </row>
    <row r="17" spans="1:17" s="9" customFormat="1" ht="20.25" customHeight="1">
      <c r="A17" s="14">
        <v>2</v>
      </c>
      <c r="B17" s="238">
        <f>入札経過表!B17</f>
        <v>0</v>
      </c>
      <c r="C17" s="239"/>
      <c r="D17" s="239"/>
      <c r="E17" s="239"/>
      <c r="F17" s="240"/>
      <c r="G17" s="16">
        <f>入札経過表!G17</f>
        <v>0</v>
      </c>
      <c r="H17" s="235">
        <f>入札経過表!H17</f>
        <v>0</v>
      </c>
      <c r="I17" s="235"/>
      <c r="J17" s="244" t="str">
        <f>入札経過表!J17</f>
        <v>第2位落札候補者</v>
      </c>
      <c r="K17" s="245"/>
      <c r="L17" s="245"/>
      <c r="M17" s="245"/>
      <c r="N17" s="245"/>
      <c r="O17" s="245"/>
      <c r="P17" s="245"/>
      <c r="Q17" s="246"/>
    </row>
    <row r="18" spans="1:17" s="9" customFormat="1" ht="20.25" customHeight="1">
      <c r="A18" s="14">
        <v>3</v>
      </c>
      <c r="B18" s="238"/>
      <c r="C18" s="239"/>
      <c r="D18" s="239"/>
      <c r="E18" s="239"/>
      <c r="F18" s="240"/>
      <c r="G18" s="16"/>
      <c r="H18" s="235"/>
      <c r="I18" s="235"/>
      <c r="J18" s="16"/>
      <c r="K18" s="236"/>
      <c r="L18" s="237"/>
      <c r="M18" s="16"/>
      <c r="N18" s="235"/>
      <c r="O18" s="235"/>
      <c r="P18" s="15"/>
      <c r="Q18" s="15"/>
    </row>
    <row r="19" spans="1:17" s="9" customFormat="1" ht="20.25" customHeight="1">
      <c r="A19" s="14">
        <v>4</v>
      </c>
      <c r="B19" s="238"/>
      <c r="C19" s="239"/>
      <c r="D19" s="239"/>
      <c r="E19" s="239"/>
      <c r="F19" s="240"/>
      <c r="G19" s="16"/>
      <c r="H19" s="235"/>
      <c r="I19" s="235"/>
      <c r="J19" s="16"/>
      <c r="K19" s="236"/>
      <c r="L19" s="237"/>
      <c r="M19" s="16"/>
      <c r="N19" s="235"/>
      <c r="O19" s="235"/>
      <c r="P19" s="15"/>
      <c r="Q19" s="14"/>
    </row>
    <row r="20" spans="1:17" s="9" customFormat="1" ht="20.25" customHeight="1">
      <c r="A20" s="14">
        <v>5</v>
      </c>
      <c r="B20" s="238"/>
      <c r="C20" s="239"/>
      <c r="D20" s="239"/>
      <c r="E20" s="239"/>
      <c r="F20" s="240"/>
      <c r="G20" s="16"/>
      <c r="H20" s="235"/>
      <c r="I20" s="235"/>
      <c r="J20" s="16"/>
      <c r="K20" s="236"/>
      <c r="L20" s="237"/>
      <c r="M20" s="16"/>
      <c r="N20" s="235"/>
      <c r="O20" s="235"/>
      <c r="P20" s="15"/>
      <c r="Q20" s="14"/>
    </row>
    <row r="21" spans="1:17" s="9" customFormat="1" ht="20.25" customHeight="1">
      <c r="A21" s="14">
        <v>6</v>
      </c>
      <c r="B21" s="238"/>
      <c r="C21" s="239"/>
      <c r="D21" s="239"/>
      <c r="E21" s="239"/>
      <c r="F21" s="240"/>
      <c r="G21" s="16"/>
      <c r="H21" s="235"/>
      <c r="I21" s="235"/>
      <c r="J21" s="16"/>
      <c r="K21" s="236"/>
      <c r="L21" s="237"/>
      <c r="M21" s="16"/>
      <c r="N21" s="235"/>
      <c r="O21" s="235"/>
      <c r="P21" s="15"/>
      <c r="Q21" s="15"/>
    </row>
    <row r="22" spans="1:17" s="9" customFormat="1" ht="20.25" customHeight="1">
      <c r="A22" s="14">
        <v>7</v>
      </c>
      <c r="B22" s="238"/>
      <c r="C22" s="239"/>
      <c r="D22" s="239"/>
      <c r="E22" s="239"/>
      <c r="F22" s="240"/>
      <c r="G22" s="16"/>
      <c r="H22" s="235"/>
      <c r="I22" s="235"/>
      <c r="J22" s="16"/>
      <c r="K22" s="236"/>
      <c r="L22" s="237"/>
      <c r="M22" s="16"/>
      <c r="N22" s="235"/>
      <c r="O22" s="235"/>
      <c r="P22" s="15"/>
      <c r="Q22" s="15"/>
    </row>
    <row r="23" spans="1:17" s="9" customFormat="1" ht="20.25" customHeight="1">
      <c r="A23" s="14">
        <v>8</v>
      </c>
      <c r="B23" s="238"/>
      <c r="C23" s="239"/>
      <c r="D23" s="239"/>
      <c r="E23" s="239"/>
      <c r="F23" s="240"/>
      <c r="G23" s="16"/>
      <c r="H23" s="235"/>
      <c r="I23" s="235"/>
      <c r="J23" s="16"/>
      <c r="K23" s="236"/>
      <c r="L23" s="237"/>
      <c r="M23" s="16"/>
      <c r="N23" s="235"/>
      <c r="O23" s="235"/>
      <c r="P23" s="15"/>
      <c r="Q23" s="15"/>
    </row>
    <row r="24" spans="1:17" s="9" customFormat="1" ht="20.25" customHeight="1">
      <c r="A24" s="14">
        <v>9</v>
      </c>
      <c r="B24" s="238"/>
      <c r="C24" s="239"/>
      <c r="D24" s="239"/>
      <c r="E24" s="239"/>
      <c r="F24" s="240"/>
      <c r="G24" s="16"/>
      <c r="H24" s="235"/>
      <c r="I24" s="235"/>
      <c r="J24" s="16"/>
      <c r="K24" s="236"/>
      <c r="L24" s="237"/>
      <c r="M24" s="16"/>
      <c r="N24" s="235"/>
      <c r="O24" s="235"/>
      <c r="P24" s="15"/>
      <c r="Q24" s="15"/>
    </row>
    <row r="25" spans="1:17" s="9" customFormat="1" ht="20.25" customHeight="1">
      <c r="A25" s="14">
        <v>10</v>
      </c>
      <c r="B25" s="238"/>
      <c r="C25" s="239"/>
      <c r="D25" s="239"/>
      <c r="E25" s="239"/>
      <c r="F25" s="240"/>
      <c r="G25" s="16"/>
      <c r="H25" s="235"/>
      <c r="I25" s="235"/>
      <c r="J25" s="16"/>
      <c r="K25" s="236"/>
      <c r="L25" s="237"/>
      <c r="M25" s="16"/>
      <c r="N25" s="235"/>
      <c r="O25" s="235"/>
      <c r="P25" s="15"/>
      <c r="Q25" s="15"/>
    </row>
    <row r="26" spans="1:17" s="9" customFormat="1" ht="20.25" customHeight="1">
      <c r="A26" s="14">
        <v>11</v>
      </c>
      <c r="B26" s="238"/>
      <c r="C26" s="239"/>
      <c r="D26" s="239"/>
      <c r="E26" s="239"/>
      <c r="F26" s="240"/>
      <c r="G26" s="16"/>
      <c r="H26" s="235"/>
      <c r="I26" s="235"/>
      <c r="J26" s="16"/>
      <c r="K26" s="236"/>
      <c r="L26" s="237"/>
      <c r="M26" s="16"/>
      <c r="N26" s="235"/>
      <c r="O26" s="235"/>
      <c r="P26" s="14"/>
      <c r="Q26" s="15"/>
    </row>
    <row r="27" spans="1:17" s="9" customFormat="1" ht="20.25" customHeight="1">
      <c r="A27" s="14">
        <v>12</v>
      </c>
      <c r="B27" s="238"/>
      <c r="C27" s="239"/>
      <c r="D27" s="239"/>
      <c r="E27" s="239"/>
      <c r="F27" s="240"/>
      <c r="G27" s="16"/>
      <c r="H27" s="235"/>
      <c r="I27" s="235"/>
      <c r="J27" s="16"/>
      <c r="K27" s="236"/>
      <c r="L27" s="237"/>
      <c r="M27" s="16"/>
      <c r="N27" s="235"/>
      <c r="O27" s="235"/>
      <c r="P27" s="15"/>
      <c r="Q27" s="14"/>
    </row>
    <row r="28" spans="1:17" s="9" customFormat="1" ht="20.25" customHeight="1">
      <c r="A28" s="14">
        <v>13</v>
      </c>
      <c r="B28" s="238"/>
      <c r="C28" s="239"/>
      <c r="D28" s="239"/>
      <c r="E28" s="239"/>
      <c r="F28" s="240"/>
      <c r="G28" s="16"/>
      <c r="H28" s="235"/>
      <c r="I28" s="235"/>
      <c r="J28" s="16"/>
      <c r="K28" s="236"/>
      <c r="L28" s="237"/>
      <c r="M28" s="16"/>
      <c r="N28" s="235"/>
      <c r="O28" s="235"/>
      <c r="P28" s="15"/>
      <c r="Q28" s="14"/>
    </row>
    <row r="29" spans="1:17" s="9" customFormat="1" ht="20.25" customHeight="1">
      <c r="A29" s="14">
        <v>14</v>
      </c>
      <c r="B29" s="238"/>
      <c r="C29" s="239"/>
      <c r="D29" s="239"/>
      <c r="E29" s="239"/>
      <c r="F29" s="240"/>
      <c r="G29" s="16"/>
      <c r="H29" s="235"/>
      <c r="I29" s="235"/>
      <c r="J29" s="16"/>
      <c r="K29" s="236"/>
      <c r="L29" s="237"/>
      <c r="M29" s="16"/>
      <c r="N29" s="235"/>
      <c r="O29" s="235"/>
      <c r="P29" s="14"/>
      <c r="Q29" s="14"/>
    </row>
    <row r="30" spans="1:17" s="9" customFormat="1" ht="20.25" customHeight="1">
      <c r="A30" s="14">
        <v>15</v>
      </c>
      <c r="B30" s="238"/>
      <c r="C30" s="239"/>
      <c r="D30" s="239"/>
      <c r="E30" s="239"/>
      <c r="F30" s="240"/>
      <c r="G30" s="16"/>
      <c r="H30" s="235"/>
      <c r="I30" s="235"/>
      <c r="J30" s="16"/>
      <c r="K30" s="236"/>
      <c r="L30" s="237"/>
      <c r="M30" s="16"/>
      <c r="N30" s="235"/>
      <c r="O30" s="235"/>
      <c r="P30" s="15"/>
      <c r="Q30" s="15"/>
    </row>
    <row r="31" spans="1:17" s="9" customFormat="1" ht="20.25" customHeight="1">
      <c r="A31" s="14">
        <v>16</v>
      </c>
      <c r="B31" s="238"/>
      <c r="C31" s="239"/>
      <c r="D31" s="239"/>
      <c r="E31" s="239"/>
      <c r="F31" s="240"/>
      <c r="G31" s="16"/>
      <c r="H31" s="235"/>
      <c r="I31" s="235"/>
      <c r="J31" s="16"/>
      <c r="K31" s="236"/>
      <c r="L31" s="237"/>
      <c r="M31" s="16"/>
      <c r="N31" s="235"/>
      <c r="O31" s="235"/>
      <c r="P31" s="15"/>
      <c r="Q31" s="15"/>
    </row>
    <row r="32" spans="1:17" s="9" customFormat="1" ht="20.25" customHeight="1">
      <c r="A32" s="14">
        <v>17</v>
      </c>
      <c r="B32" s="238"/>
      <c r="C32" s="239"/>
      <c r="D32" s="239"/>
      <c r="E32" s="239"/>
      <c r="F32" s="240"/>
      <c r="G32" s="16"/>
      <c r="H32" s="235"/>
      <c r="I32" s="235"/>
      <c r="J32" s="16"/>
      <c r="K32" s="236"/>
      <c r="L32" s="237"/>
      <c r="M32" s="16"/>
      <c r="N32" s="235"/>
      <c r="O32" s="235"/>
      <c r="P32" s="15"/>
      <c r="Q32" s="15"/>
    </row>
    <row r="33" spans="1:17" s="9" customFormat="1" ht="20.25" customHeight="1">
      <c r="A33" s="14">
        <v>18</v>
      </c>
      <c r="B33" s="238"/>
      <c r="C33" s="239"/>
      <c r="D33" s="239"/>
      <c r="E33" s="239"/>
      <c r="F33" s="240"/>
      <c r="G33" s="16"/>
      <c r="H33" s="235"/>
      <c r="I33" s="235"/>
      <c r="J33" s="16"/>
      <c r="K33" s="236"/>
      <c r="L33" s="237"/>
      <c r="M33" s="16"/>
      <c r="N33" s="235"/>
      <c r="O33" s="235"/>
      <c r="P33" s="15"/>
      <c r="Q33" s="15"/>
    </row>
    <row r="34" spans="1:17" s="9" customFormat="1" ht="20.25" customHeight="1">
      <c r="A34" s="14">
        <v>19</v>
      </c>
      <c r="B34" s="238"/>
      <c r="C34" s="239"/>
      <c r="D34" s="239"/>
      <c r="E34" s="239"/>
      <c r="F34" s="240"/>
      <c r="G34" s="16"/>
      <c r="H34" s="235"/>
      <c r="I34" s="235"/>
      <c r="J34" s="16"/>
      <c r="K34" s="236"/>
      <c r="L34" s="237"/>
      <c r="M34" s="16"/>
      <c r="N34" s="235"/>
      <c r="O34" s="235"/>
      <c r="P34" s="14"/>
      <c r="Q34" s="14"/>
    </row>
    <row r="35" spans="1:17" s="9" customFormat="1" ht="20.25" customHeight="1">
      <c r="A35" s="14">
        <v>20</v>
      </c>
      <c r="B35" s="238"/>
      <c r="C35" s="239"/>
      <c r="D35" s="239"/>
      <c r="E35" s="239"/>
      <c r="F35" s="240"/>
      <c r="G35" s="16"/>
      <c r="H35" s="235"/>
      <c r="I35" s="235"/>
      <c r="J35" s="16"/>
      <c r="K35" s="236"/>
      <c r="L35" s="237"/>
      <c r="M35" s="16"/>
      <c r="N35" s="235"/>
      <c r="O35" s="235"/>
      <c r="P35" s="14"/>
      <c r="Q35" s="14"/>
    </row>
    <row r="36" spans="1:17" s="18" customFormat="1" ht="18.75" customHeight="1">
      <c r="A36" s="256" t="s">
        <v>14</v>
      </c>
      <c r="B36" s="257"/>
      <c r="C36" s="257"/>
      <c r="D36" s="257"/>
      <c r="E36" s="257"/>
      <c r="F36" s="258"/>
      <c r="G36" s="151" t="s">
        <v>49</v>
      </c>
      <c r="H36" s="172"/>
      <c r="I36" s="172"/>
      <c r="J36" s="155">
        <f>入札経過表!J36</f>
        <v>134945</v>
      </c>
      <c r="K36" s="155"/>
      <c r="L36" s="155"/>
      <c r="M36" s="262"/>
      <c r="N36" s="263"/>
      <c r="O36" s="263"/>
      <c r="P36" s="263"/>
      <c r="Q36" s="264"/>
    </row>
    <row r="37" spans="1:17" s="18" customFormat="1" ht="18.75" customHeight="1">
      <c r="A37" s="259"/>
      <c r="B37" s="260"/>
      <c r="C37" s="260"/>
      <c r="D37" s="260"/>
      <c r="E37" s="260"/>
      <c r="F37" s="261"/>
      <c r="G37" s="172"/>
      <c r="H37" s="172"/>
      <c r="I37" s="172"/>
      <c r="J37" s="155"/>
      <c r="K37" s="155"/>
      <c r="L37" s="155"/>
      <c r="M37" s="265"/>
      <c r="N37" s="266"/>
      <c r="O37" s="266"/>
      <c r="P37" s="266"/>
      <c r="Q37" s="267"/>
    </row>
    <row r="38" spans="1:17" s="19" customFormat="1" ht="18.75" customHeight="1">
      <c r="A38" s="274">
        <f>B16</f>
        <v>0</v>
      </c>
      <c r="B38" s="275"/>
      <c r="C38" s="275"/>
      <c r="D38" s="275"/>
      <c r="E38" s="275"/>
      <c r="F38" s="276"/>
      <c r="G38" s="157" t="s">
        <v>50</v>
      </c>
      <c r="H38" s="231"/>
      <c r="I38" s="231"/>
      <c r="J38" s="154"/>
      <c r="K38" s="232"/>
      <c r="L38" s="232"/>
      <c r="M38" s="268"/>
      <c r="N38" s="269"/>
      <c r="O38" s="269"/>
      <c r="P38" s="269"/>
      <c r="Q38" s="270"/>
    </row>
    <row r="39" spans="1:17" s="19" customFormat="1" ht="18.75" customHeight="1">
      <c r="A39" s="277"/>
      <c r="B39" s="278"/>
      <c r="C39" s="278"/>
      <c r="D39" s="278"/>
      <c r="E39" s="278"/>
      <c r="F39" s="279"/>
      <c r="G39" s="231"/>
      <c r="H39" s="231"/>
      <c r="I39" s="231"/>
      <c r="J39" s="232"/>
      <c r="K39" s="232"/>
      <c r="L39" s="232"/>
      <c r="M39" s="271"/>
      <c r="N39" s="272"/>
      <c r="O39" s="272"/>
      <c r="P39" s="272"/>
      <c r="Q39" s="273"/>
    </row>
    <row r="40" spans="1:17" s="19" customFormat="1" ht="18.75" customHeight="1">
      <c r="A40" s="20" t="s">
        <v>28</v>
      </c>
      <c r="B40" s="21"/>
      <c r="C40" s="21"/>
      <c r="D40" s="21"/>
      <c r="E40" s="21"/>
      <c r="F40" s="21"/>
      <c r="G40" s="22"/>
      <c r="H40" s="21"/>
      <c r="I40" s="21"/>
      <c r="J40" s="21"/>
      <c r="K40" s="23"/>
      <c r="L40" s="164" t="s">
        <v>43</v>
      </c>
      <c r="M40" s="165"/>
      <c r="N40" s="162">
        <f>入札経過表!N40</f>
        <v>0</v>
      </c>
      <c r="O40" s="162"/>
      <c r="P40" s="162"/>
      <c r="Q40" s="173" t="s">
        <v>1</v>
      </c>
    </row>
    <row r="41" spans="1:17" s="19" customFormat="1" ht="18.75" customHeight="1">
      <c r="A41" s="233" t="s">
        <v>53</v>
      </c>
      <c r="B41" s="234"/>
      <c r="C41" s="234"/>
      <c r="D41" s="234"/>
      <c r="E41" s="234"/>
      <c r="F41" s="234"/>
      <c r="G41" s="234"/>
      <c r="H41" s="234"/>
      <c r="I41" s="234"/>
      <c r="J41" s="234"/>
      <c r="K41" s="234"/>
      <c r="L41" s="164"/>
      <c r="M41" s="165"/>
      <c r="N41" s="162"/>
      <c r="O41" s="162"/>
      <c r="P41" s="162"/>
      <c r="Q41" s="253"/>
    </row>
    <row r="42" spans="1:17" s="19" customFormat="1" ht="18.75" customHeight="1">
      <c r="A42" s="174" t="s">
        <v>44</v>
      </c>
      <c r="B42" s="175"/>
      <c r="C42" s="175"/>
      <c r="D42" s="177">
        <f>入札経過表!D42</f>
        <v>0</v>
      </c>
      <c r="E42" s="177"/>
      <c r="F42" s="175" t="s">
        <v>54</v>
      </c>
      <c r="G42" s="175"/>
      <c r="H42" s="175"/>
      <c r="I42" s="175">
        <f>入札経過表!I42</f>
        <v>0</v>
      </c>
      <c r="J42" s="175"/>
      <c r="K42" s="179"/>
      <c r="L42" s="161"/>
      <c r="M42" s="255"/>
      <c r="N42" s="254"/>
      <c r="O42" s="254"/>
      <c r="P42" s="254"/>
      <c r="Q42" s="24"/>
    </row>
    <row r="43" spans="1:17" ht="15" customHeight="1">
      <c r="D43" s="230"/>
      <c r="E43" s="230"/>
      <c r="F43" s="230"/>
    </row>
  </sheetData>
  <mergeCells count="112">
    <mergeCell ref="Q40:Q41"/>
    <mergeCell ref="N42:P42"/>
    <mergeCell ref="A42:C42"/>
    <mergeCell ref="D42:E42"/>
    <mergeCell ref="F42:H42"/>
    <mergeCell ref="I42:K42"/>
    <mergeCell ref="L42:M42"/>
    <mergeCell ref="B33:F33"/>
    <mergeCell ref="B34:F34"/>
    <mergeCell ref="H34:I34"/>
    <mergeCell ref="N40:P41"/>
    <mergeCell ref="N34:O34"/>
    <mergeCell ref="B35:F35"/>
    <mergeCell ref="A36:F37"/>
    <mergeCell ref="L40:M41"/>
    <mergeCell ref="M36:Q39"/>
    <mergeCell ref="A38:F39"/>
    <mergeCell ref="H33:I33"/>
    <mergeCell ref="K33:L33"/>
    <mergeCell ref="N33:O33"/>
    <mergeCell ref="H35:I35"/>
    <mergeCell ref="K35:L35"/>
    <mergeCell ref="N35:O35"/>
    <mergeCell ref="K34:L34"/>
    <mergeCell ref="B31:F31"/>
    <mergeCell ref="H31:I31"/>
    <mergeCell ref="K31:L31"/>
    <mergeCell ref="N31:O31"/>
    <mergeCell ref="B32:F32"/>
    <mergeCell ref="H32:I32"/>
    <mergeCell ref="K32:L32"/>
    <mergeCell ref="N32:O32"/>
    <mergeCell ref="B29:F29"/>
    <mergeCell ref="H29:I29"/>
    <mergeCell ref="K29:L29"/>
    <mergeCell ref="N29:O29"/>
    <mergeCell ref="B30:F30"/>
    <mergeCell ref="H30:I30"/>
    <mergeCell ref="K30:L30"/>
    <mergeCell ref="N30:O30"/>
    <mergeCell ref="B28:F28"/>
    <mergeCell ref="H28:I28"/>
    <mergeCell ref="K28:L28"/>
    <mergeCell ref="N28:O28"/>
    <mergeCell ref="B27:F27"/>
    <mergeCell ref="H27:I27"/>
    <mergeCell ref="K27:L27"/>
    <mergeCell ref="N27:O27"/>
    <mergeCell ref="B26:F26"/>
    <mergeCell ref="H26:I26"/>
    <mergeCell ref="K26:L26"/>
    <mergeCell ref="N26:O26"/>
    <mergeCell ref="B19:F19"/>
    <mergeCell ref="B18:F18"/>
    <mergeCell ref="B25:F25"/>
    <mergeCell ref="H25:I25"/>
    <mergeCell ref="K25:L25"/>
    <mergeCell ref="N25:O25"/>
    <mergeCell ref="B24:F24"/>
    <mergeCell ref="H24:I24"/>
    <mergeCell ref="K24:L24"/>
    <mergeCell ref="N24:O24"/>
    <mergeCell ref="H23:I23"/>
    <mergeCell ref="K23:L23"/>
    <mergeCell ref="N23:O23"/>
    <mergeCell ref="B23:F23"/>
    <mergeCell ref="A1:Q2"/>
    <mergeCell ref="A13:Q14"/>
    <mergeCell ref="O3:Q3"/>
    <mergeCell ref="O4:Q4"/>
    <mergeCell ref="O5:P5"/>
    <mergeCell ref="A6:B8"/>
    <mergeCell ref="C6:Q7"/>
    <mergeCell ref="J17:Q17"/>
    <mergeCell ref="C8:Q8"/>
    <mergeCell ref="A9:B12"/>
    <mergeCell ref="C9:I12"/>
    <mergeCell ref="J9:K12"/>
    <mergeCell ref="L9:Q12"/>
    <mergeCell ref="H16:I16"/>
    <mergeCell ref="H15:I15"/>
    <mergeCell ref="K15:L15"/>
    <mergeCell ref="N15:O15"/>
    <mergeCell ref="J16:Q16"/>
    <mergeCell ref="B15:F15"/>
    <mergeCell ref="B17:F17"/>
    <mergeCell ref="H17:I17"/>
    <mergeCell ref="B16:F16"/>
    <mergeCell ref="D43:F43"/>
    <mergeCell ref="G38:I39"/>
    <mergeCell ref="J38:L39"/>
    <mergeCell ref="G36:I37"/>
    <mergeCell ref="J36:L37"/>
    <mergeCell ref="A41:K41"/>
    <mergeCell ref="H18:I18"/>
    <mergeCell ref="N19:O19"/>
    <mergeCell ref="K18:L18"/>
    <mergeCell ref="H19:I19"/>
    <mergeCell ref="K19:L19"/>
    <mergeCell ref="N22:O22"/>
    <mergeCell ref="N18:O18"/>
    <mergeCell ref="N21:O21"/>
    <mergeCell ref="N20:O20"/>
    <mergeCell ref="K21:L21"/>
    <mergeCell ref="K20:L20"/>
    <mergeCell ref="B22:F22"/>
    <mergeCell ref="H22:I22"/>
    <mergeCell ref="K22:L22"/>
    <mergeCell ref="B21:F21"/>
    <mergeCell ref="H21:I21"/>
    <mergeCell ref="B20:F20"/>
    <mergeCell ref="H20:I20"/>
  </mergeCells>
  <phoneticPr fontId="2"/>
  <pageMargins left="0.59055118110236227" right="0.39370078740157483" top="0.59055118110236227" bottom="0.39370078740157483" header="0.31496062992125984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tabSelected="1" view="pageBreakPreview" zoomScale="70" zoomScaleNormal="100" zoomScaleSheetLayoutView="70" workbookViewId="0">
      <selection activeCell="D29" sqref="D29"/>
    </sheetView>
  </sheetViews>
  <sheetFormatPr defaultRowHeight="13.5"/>
  <cols>
    <col min="1" max="1" width="28.375" customWidth="1"/>
    <col min="2" max="2" width="11.5" customWidth="1"/>
    <col min="3" max="3" width="40.25" customWidth="1"/>
    <col min="4" max="4" width="25.375" customWidth="1"/>
    <col min="5" max="5" width="33" customWidth="1"/>
  </cols>
  <sheetData>
    <row r="2" spans="1:7" ht="36" customHeight="1"/>
    <row r="3" spans="1:7" ht="36" customHeight="1">
      <c r="E3" s="146" t="s">
        <v>133</v>
      </c>
    </row>
    <row r="4" spans="1:7" ht="38.25" customHeight="1"/>
    <row r="5" spans="1:7" ht="52.5" customHeight="1">
      <c r="A5" s="288" t="s">
        <v>78</v>
      </c>
      <c r="B5" s="288"/>
      <c r="C5" s="288"/>
      <c r="D5" s="288"/>
      <c r="E5" s="288"/>
    </row>
    <row r="6" spans="1:7" ht="39.75" customHeight="1"/>
    <row r="7" spans="1:7" ht="36" customHeight="1">
      <c r="A7" s="145" t="s">
        <v>85</v>
      </c>
    </row>
    <row r="8" spans="1:7" ht="32.25" customHeight="1"/>
    <row r="9" spans="1:7" ht="36" customHeight="1">
      <c r="C9" s="289" t="s">
        <v>80</v>
      </c>
      <c r="D9" s="289"/>
    </row>
    <row r="10" spans="1:7" ht="36" customHeight="1">
      <c r="C10" s="289" t="s">
        <v>81</v>
      </c>
      <c r="D10" s="289"/>
    </row>
    <row r="11" spans="1:7" ht="36" customHeight="1">
      <c r="C11" s="289" t="s">
        <v>119</v>
      </c>
      <c r="D11" s="289"/>
      <c r="E11" s="89" t="s">
        <v>79</v>
      </c>
    </row>
    <row r="12" spans="1:7" ht="75.75" customHeight="1"/>
    <row r="13" spans="1:7" ht="36" customHeight="1">
      <c r="A13" s="290" t="s">
        <v>134</v>
      </c>
      <c r="B13" s="290"/>
      <c r="C13" s="290"/>
      <c r="D13" s="290"/>
      <c r="E13" s="290"/>
    </row>
    <row r="14" spans="1:7" ht="36" customHeight="1">
      <c r="A14" s="291"/>
      <c r="B14" s="291"/>
      <c r="C14" s="291"/>
      <c r="D14" s="291"/>
      <c r="E14" s="291"/>
    </row>
    <row r="15" spans="1:7" ht="36" customHeight="1"/>
    <row r="16" spans="1:7" ht="28.5">
      <c r="B16" s="287" t="s">
        <v>135</v>
      </c>
      <c r="C16" s="287"/>
      <c r="D16" s="287"/>
      <c r="E16" s="84"/>
      <c r="F16" s="84"/>
      <c r="G16" s="84"/>
    </row>
    <row r="17" spans="1:7" ht="39.950000000000003" customHeight="1">
      <c r="B17" s="284" t="s">
        <v>95</v>
      </c>
      <c r="C17" s="285"/>
      <c r="D17" s="85">
        <f>'グループ(イ)'!K28</f>
        <v>0</v>
      </c>
      <c r="E17" s="84"/>
      <c r="F17" s="84"/>
      <c r="G17" s="84"/>
    </row>
    <row r="18" spans="1:7" ht="39.950000000000003" customHeight="1">
      <c r="B18" s="284" t="s">
        <v>96</v>
      </c>
      <c r="C18" s="285"/>
      <c r="D18" s="85">
        <f>'グループ(ロ)'!K28</f>
        <v>0</v>
      </c>
      <c r="E18" s="86"/>
      <c r="F18" s="84"/>
      <c r="G18" s="84"/>
    </row>
    <row r="19" spans="1:7" ht="39.950000000000003" customHeight="1">
      <c r="B19" s="284" t="s">
        <v>97</v>
      </c>
      <c r="C19" s="285"/>
      <c r="D19" s="87">
        <f>'グループ(ハ)'!K28</f>
        <v>0</v>
      </c>
      <c r="E19" s="84"/>
      <c r="F19" s="84"/>
      <c r="G19" s="84"/>
    </row>
    <row r="20" spans="1:7" ht="39.950000000000003" customHeight="1">
      <c r="B20" s="284" t="s">
        <v>113</v>
      </c>
      <c r="C20" s="284"/>
      <c r="D20" s="87">
        <f>SUM(D17:D19)</f>
        <v>0</v>
      </c>
      <c r="E20" s="84"/>
      <c r="F20" s="84"/>
      <c r="G20" s="84"/>
    </row>
    <row r="21" spans="1:7" ht="51.75" customHeight="1">
      <c r="B21" s="286" t="s">
        <v>82</v>
      </c>
      <c r="C21" s="286"/>
      <c r="D21" s="286"/>
    </row>
    <row r="22" spans="1:7" ht="15.75" customHeight="1">
      <c r="B22" s="110"/>
      <c r="C22" s="110"/>
      <c r="D22" s="110"/>
    </row>
    <row r="23" spans="1:7" ht="18.75">
      <c r="B23" s="287" t="s">
        <v>136</v>
      </c>
      <c r="C23" s="287"/>
      <c r="D23" s="287"/>
    </row>
    <row r="24" spans="1:7" ht="38.25" customHeight="1">
      <c r="B24" s="284" t="s">
        <v>111</v>
      </c>
      <c r="C24" s="285"/>
      <c r="D24" s="85">
        <f>'グループ(イ'')'!K29</f>
        <v>0</v>
      </c>
    </row>
    <row r="25" spans="1:7" ht="38.25" customHeight="1">
      <c r="B25" s="284" t="s">
        <v>112</v>
      </c>
      <c r="C25" s="285"/>
      <c r="D25" s="85">
        <f>'グループ(ロ'')'!K29</f>
        <v>0</v>
      </c>
    </row>
    <row r="26" spans="1:7" ht="38.25" customHeight="1">
      <c r="B26" s="284" t="s">
        <v>113</v>
      </c>
      <c r="C26" s="284"/>
      <c r="D26" s="87">
        <f>SUM(D24:D25)</f>
        <v>0</v>
      </c>
    </row>
    <row r="27" spans="1:7" ht="51.75" customHeight="1">
      <c r="B27" s="286" t="s">
        <v>82</v>
      </c>
      <c r="C27" s="286"/>
      <c r="D27" s="286"/>
    </row>
    <row r="28" spans="1:7" ht="14.25" thickBot="1">
      <c r="B28" s="83"/>
    </row>
    <row r="29" spans="1:7" ht="48.75" customHeight="1" thickBot="1">
      <c r="B29" s="281" t="s">
        <v>77</v>
      </c>
      <c r="C29" s="282"/>
      <c r="D29" s="88">
        <f>D20+D26</f>
        <v>0</v>
      </c>
    </row>
    <row r="30" spans="1:7" ht="83.25" customHeight="1">
      <c r="B30" s="283" t="s">
        <v>83</v>
      </c>
      <c r="C30" s="283"/>
      <c r="D30" s="283"/>
    </row>
    <row r="31" spans="1:7" ht="60" customHeight="1">
      <c r="A31" s="280" t="s">
        <v>84</v>
      </c>
      <c r="B31" s="280"/>
      <c r="C31" s="280"/>
      <c r="D31" s="280"/>
      <c r="E31" s="280"/>
    </row>
  </sheetData>
  <sheetProtection password="EC0F" sheet="1"/>
  <protectedRanges>
    <protectedRange sqref="C9:E11" name="範囲2"/>
    <protectedRange sqref="E3" name="範囲1"/>
  </protectedRanges>
  <mergeCells count="20">
    <mergeCell ref="B17:C17"/>
    <mergeCell ref="B18:C18"/>
    <mergeCell ref="A5:E5"/>
    <mergeCell ref="C9:D9"/>
    <mergeCell ref="C10:D10"/>
    <mergeCell ref="C11:D11"/>
    <mergeCell ref="A13:E13"/>
    <mergeCell ref="A14:E14"/>
    <mergeCell ref="B16:D16"/>
    <mergeCell ref="A31:E31"/>
    <mergeCell ref="B29:C29"/>
    <mergeCell ref="B30:D30"/>
    <mergeCell ref="B19:C19"/>
    <mergeCell ref="B24:C24"/>
    <mergeCell ref="B25:C25"/>
    <mergeCell ref="B27:D27"/>
    <mergeCell ref="B20:C20"/>
    <mergeCell ref="B26:C26"/>
    <mergeCell ref="B23:D23"/>
    <mergeCell ref="B21:D21"/>
  </mergeCells>
  <phoneticPr fontId="2"/>
  <conditionalFormatting sqref="A1:XFD15 A24:XFD65536 A23:B23 E23:IV23 A17:XFD22 A16:B16 E16:IV16">
    <cfRule type="expression" dxfId="0" priority="1" stopIfTrue="1">
      <formula>CELL("protect",A1)=0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</sheetPr>
  <dimension ref="A1:M34"/>
  <sheetViews>
    <sheetView view="pageBreakPreview" zoomScale="85" zoomScaleNormal="75" zoomScaleSheetLayoutView="85" workbookViewId="0">
      <selection activeCell="C21" sqref="C21"/>
    </sheetView>
  </sheetViews>
  <sheetFormatPr defaultRowHeight="13.5"/>
  <cols>
    <col min="1" max="1" width="15.25" style="3" customWidth="1"/>
    <col min="2" max="2" width="9.25" style="6" bestFit="1" customWidth="1"/>
    <col min="3" max="3" width="7.25" style="6" bestFit="1" customWidth="1"/>
    <col min="4" max="5" width="11" style="7" customWidth="1"/>
    <col min="6" max="6" width="11.125" style="7" customWidth="1"/>
    <col min="7" max="7" width="9.25" style="7" hidden="1" customWidth="1"/>
    <col min="8" max="10" width="15.625" style="2" customWidth="1"/>
    <col min="11" max="11" width="20.625" style="6" customWidth="1"/>
    <col min="12" max="12" width="20.625" style="2" customWidth="1"/>
    <col min="13" max="13" width="3.125" style="7" customWidth="1"/>
    <col min="14" max="16384" width="9" style="7"/>
  </cols>
  <sheetData>
    <row r="1" spans="1:13" ht="34.5" customHeight="1"/>
    <row r="2" spans="1:13" s="1" customFormat="1" ht="24.95" customHeight="1">
      <c r="A2" s="292" t="s">
        <v>139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40"/>
    </row>
    <row r="3" spans="1:13" s="1" customFormat="1" ht="24.95" customHeight="1">
      <c r="A3" s="104" t="s">
        <v>70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40"/>
    </row>
    <row r="4" spans="1:13" s="1" customFormat="1" ht="9.9499999999999993" customHeight="1">
      <c r="A4" s="41"/>
      <c r="B4" s="42"/>
      <c r="C4" s="43"/>
      <c r="D4" s="44"/>
      <c r="E4" s="42"/>
      <c r="F4" s="45"/>
      <c r="G4" s="44"/>
      <c r="H4" s="45"/>
      <c r="I4" s="46"/>
      <c r="J4" s="46"/>
      <c r="K4" s="42"/>
      <c r="L4" s="42"/>
      <c r="M4" s="44"/>
    </row>
    <row r="5" spans="1:13" s="1" customFormat="1" ht="20.100000000000001" customHeight="1" thickBot="1">
      <c r="A5" s="44"/>
      <c r="B5" s="42"/>
      <c r="C5" s="295" t="s">
        <v>7</v>
      </c>
      <c r="D5" s="295"/>
      <c r="E5" s="295"/>
      <c r="F5" s="295"/>
      <c r="G5" s="92" t="s">
        <v>65</v>
      </c>
      <c r="H5" s="296" t="s">
        <v>65</v>
      </c>
      <c r="I5" s="296"/>
      <c r="J5" s="91"/>
      <c r="K5" s="44"/>
      <c r="L5" s="42"/>
      <c r="M5" s="42"/>
    </row>
    <row r="6" spans="1:13" s="1" customFormat="1" ht="20.100000000000001" customHeight="1" thickBot="1">
      <c r="A6" s="48"/>
      <c r="B6" s="42"/>
      <c r="C6" s="293" t="s">
        <v>94</v>
      </c>
      <c r="D6" s="296" t="s">
        <v>93</v>
      </c>
      <c r="E6" s="295"/>
      <c r="F6" s="295"/>
      <c r="G6" s="93"/>
      <c r="H6" s="35"/>
      <c r="I6" s="94" t="s">
        <v>103</v>
      </c>
      <c r="J6" s="42"/>
      <c r="K6" s="42"/>
      <c r="L6" s="44"/>
    </row>
    <row r="7" spans="1:13" s="1" customFormat="1" ht="20.100000000000001" customHeight="1" thickBot="1">
      <c r="A7" s="48"/>
      <c r="B7" s="42"/>
      <c r="C7" s="294"/>
      <c r="D7" s="296" t="s">
        <v>75</v>
      </c>
      <c r="E7" s="296"/>
      <c r="F7" s="296"/>
      <c r="G7" s="95"/>
      <c r="H7" s="79"/>
      <c r="I7" s="94" t="s">
        <v>104</v>
      </c>
      <c r="J7" s="42"/>
      <c r="K7" s="42"/>
      <c r="L7" s="44"/>
    </row>
    <row r="8" spans="1:13" s="1" customFormat="1" ht="20.100000000000001" customHeight="1" thickBot="1">
      <c r="A8" s="48"/>
      <c r="B8" s="42"/>
      <c r="C8" s="293" t="s">
        <v>92</v>
      </c>
      <c r="D8" s="299" t="s">
        <v>86</v>
      </c>
      <c r="E8" s="299"/>
      <c r="F8" s="299"/>
      <c r="G8" s="96"/>
      <c r="H8" s="36"/>
      <c r="I8" s="97" t="s">
        <v>6</v>
      </c>
      <c r="J8" s="42"/>
      <c r="K8" s="42"/>
      <c r="L8" s="44"/>
    </row>
    <row r="9" spans="1:13" s="1" customFormat="1" ht="20.100000000000001" customHeight="1" thickBot="1">
      <c r="A9" s="48"/>
      <c r="B9" s="42"/>
      <c r="C9" s="294"/>
      <c r="D9" s="300" t="s">
        <v>87</v>
      </c>
      <c r="E9" s="300"/>
      <c r="F9" s="300"/>
      <c r="G9" s="98"/>
      <c r="H9" s="37"/>
      <c r="I9" s="99" t="s">
        <v>6</v>
      </c>
      <c r="J9" s="42"/>
      <c r="K9" s="42"/>
      <c r="L9" s="44"/>
    </row>
    <row r="10" spans="1:13" s="1" customFormat="1" ht="20.100000000000001" customHeight="1" thickBot="1">
      <c r="A10" s="48"/>
      <c r="B10" s="42"/>
      <c r="C10" s="294"/>
      <c r="D10" s="301" t="s">
        <v>88</v>
      </c>
      <c r="E10" s="301"/>
      <c r="F10" s="301"/>
      <c r="G10" s="100"/>
      <c r="H10" s="38"/>
      <c r="I10" s="101" t="s">
        <v>6</v>
      </c>
      <c r="J10" s="42"/>
      <c r="K10" s="42"/>
      <c r="L10" s="44"/>
    </row>
    <row r="11" spans="1:13" s="1" customFormat="1" ht="15" customHeight="1">
      <c r="A11" s="48"/>
      <c r="B11" s="42"/>
      <c r="C11" s="44"/>
      <c r="D11" s="49"/>
      <c r="E11" s="50"/>
      <c r="F11" s="51"/>
      <c r="H11" s="42"/>
      <c r="I11" s="46"/>
      <c r="J11" s="46"/>
      <c r="K11" s="42"/>
      <c r="L11" s="42"/>
      <c r="M11" s="44"/>
    </row>
    <row r="12" spans="1:13" ht="18" customHeight="1">
      <c r="A12" s="56"/>
      <c r="B12" s="106" t="s">
        <v>100</v>
      </c>
      <c r="C12" s="57" t="s">
        <v>17</v>
      </c>
      <c r="D12" s="57" t="s">
        <v>89</v>
      </c>
      <c r="E12" s="57" t="s">
        <v>90</v>
      </c>
      <c r="F12" s="57" t="s">
        <v>91</v>
      </c>
      <c r="G12" s="58" t="s">
        <v>18</v>
      </c>
      <c r="H12" s="306" t="s">
        <v>19</v>
      </c>
      <c r="I12" s="307"/>
      <c r="J12" s="308" t="s">
        <v>20</v>
      </c>
      <c r="K12" s="310" t="s">
        <v>105</v>
      </c>
      <c r="L12" s="311" t="s">
        <v>66</v>
      </c>
      <c r="M12" s="60"/>
    </row>
    <row r="13" spans="1:13" ht="18" customHeight="1">
      <c r="A13" s="61"/>
      <c r="B13" s="107" t="s">
        <v>101</v>
      </c>
      <c r="C13" s="62" t="s">
        <v>23</v>
      </c>
      <c r="D13" s="62" t="s">
        <v>24</v>
      </c>
      <c r="E13" s="62" t="s">
        <v>24</v>
      </c>
      <c r="F13" s="62" t="s">
        <v>24</v>
      </c>
      <c r="G13" s="63"/>
      <c r="H13" s="59" t="s">
        <v>74</v>
      </c>
      <c r="I13" s="59" t="s">
        <v>76</v>
      </c>
      <c r="J13" s="309"/>
      <c r="K13" s="310"/>
      <c r="L13" s="312"/>
      <c r="M13" s="60"/>
    </row>
    <row r="14" spans="1:13" ht="13.5" customHeight="1">
      <c r="A14" s="64" t="s">
        <v>120</v>
      </c>
      <c r="B14" s="108">
        <v>90</v>
      </c>
      <c r="C14" s="102"/>
      <c r="D14" s="82">
        <v>6800</v>
      </c>
      <c r="E14" s="66">
        <v>7316</v>
      </c>
      <c r="F14" s="81">
        <v>31086</v>
      </c>
      <c r="G14" s="68">
        <v>1256</v>
      </c>
      <c r="H14" s="69">
        <f>ROUNDDOWN($H$6*B14,2)</f>
        <v>0</v>
      </c>
      <c r="I14" s="80"/>
      <c r="J14" s="70">
        <f>H14+I14</f>
        <v>0</v>
      </c>
      <c r="K14" s="69">
        <f>ROUNDDOWN(D14*$H$8+E14*$H$9+F14*$H$10,2)</f>
        <v>0</v>
      </c>
      <c r="L14" s="71">
        <f>ROUNDDOWN(J14+K14,0)</f>
        <v>0</v>
      </c>
      <c r="M14" s="60"/>
    </row>
    <row r="15" spans="1:13" ht="13.5" customHeight="1">
      <c r="A15" s="64" t="s">
        <v>121</v>
      </c>
      <c r="B15" s="108">
        <v>90</v>
      </c>
      <c r="C15" s="103"/>
      <c r="D15" s="72">
        <v>6676</v>
      </c>
      <c r="E15" s="66">
        <v>7132</v>
      </c>
      <c r="F15" s="81">
        <v>33383</v>
      </c>
      <c r="G15" s="68">
        <v>18965</v>
      </c>
      <c r="H15" s="69">
        <f t="shared" ref="H15:H24" si="0">ROUNDDOWN($H$6*B15,2)</f>
        <v>0</v>
      </c>
      <c r="I15" s="80"/>
      <c r="J15" s="70">
        <f t="shared" ref="J15:J25" si="1">H15+I15</f>
        <v>0</v>
      </c>
      <c r="K15" s="69">
        <f t="shared" ref="K15:K25" si="2">ROUNDDOWN(D15*$H$8+E15*$H$9+F15*$H$10,2)</f>
        <v>0</v>
      </c>
      <c r="L15" s="71">
        <f>ROUNDDOWN(J15+K15,0)</f>
        <v>0</v>
      </c>
      <c r="M15" s="60"/>
    </row>
    <row r="16" spans="1:13" ht="13.5" customHeight="1">
      <c r="A16" s="64" t="s">
        <v>122</v>
      </c>
      <c r="B16" s="108">
        <v>90</v>
      </c>
      <c r="C16" s="103"/>
      <c r="D16" s="72">
        <v>6441</v>
      </c>
      <c r="E16" s="66">
        <v>6796</v>
      </c>
      <c r="F16" s="81">
        <v>30898</v>
      </c>
      <c r="G16" s="68">
        <v>1307</v>
      </c>
      <c r="H16" s="69">
        <f t="shared" si="0"/>
        <v>0</v>
      </c>
      <c r="I16" s="80"/>
      <c r="J16" s="70">
        <f t="shared" si="1"/>
        <v>0</v>
      </c>
      <c r="K16" s="69">
        <f t="shared" si="2"/>
        <v>0</v>
      </c>
      <c r="L16" s="71">
        <f>ROUNDDOWN(J16+K16,0)</f>
        <v>0</v>
      </c>
      <c r="M16" s="60"/>
    </row>
    <row r="17" spans="1:13" ht="13.5" customHeight="1">
      <c r="A17" s="64" t="s">
        <v>123</v>
      </c>
      <c r="B17" s="108">
        <v>90</v>
      </c>
      <c r="C17" s="103"/>
      <c r="D17" s="147">
        <v>6469</v>
      </c>
      <c r="E17" s="148">
        <v>7538</v>
      </c>
      <c r="F17" s="149">
        <v>40377</v>
      </c>
      <c r="G17" s="68"/>
      <c r="H17" s="69">
        <f t="shared" si="0"/>
        <v>0</v>
      </c>
      <c r="I17" s="80"/>
      <c r="J17" s="70">
        <f t="shared" si="1"/>
        <v>0</v>
      </c>
      <c r="K17" s="69">
        <f t="shared" si="2"/>
        <v>0</v>
      </c>
      <c r="L17" s="71">
        <f t="shared" ref="L17:L25" si="3">ROUNDDOWN(J17+K17,0)</f>
        <v>0</v>
      </c>
      <c r="M17" s="60"/>
    </row>
    <row r="18" spans="1:13" ht="13.5" customHeight="1">
      <c r="A18" s="64" t="s">
        <v>124</v>
      </c>
      <c r="B18" s="108">
        <v>90</v>
      </c>
      <c r="C18" s="103"/>
      <c r="D18" s="150">
        <v>6212</v>
      </c>
      <c r="E18" s="148">
        <v>6591</v>
      </c>
      <c r="F18" s="149">
        <v>31371</v>
      </c>
      <c r="G18" s="68">
        <v>1256</v>
      </c>
      <c r="H18" s="69">
        <f t="shared" si="0"/>
        <v>0</v>
      </c>
      <c r="I18" s="80"/>
      <c r="J18" s="70">
        <f>H18+I18</f>
        <v>0</v>
      </c>
      <c r="K18" s="69">
        <f t="shared" si="2"/>
        <v>0</v>
      </c>
      <c r="L18" s="71">
        <f>ROUNDDOWN(J18+K18,0)</f>
        <v>0</v>
      </c>
      <c r="M18" s="60"/>
    </row>
    <row r="19" spans="1:13" ht="13.5" customHeight="1">
      <c r="A19" s="64" t="s">
        <v>125</v>
      </c>
      <c r="B19" s="108">
        <v>90</v>
      </c>
      <c r="C19" s="103"/>
      <c r="D19" s="150">
        <v>6256</v>
      </c>
      <c r="E19" s="148">
        <v>6791</v>
      </c>
      <c r="F19" s="149">
        <v>30513</v>
      </c>
      <c r="G19" s="68">
        <v>1275</v>
      </c>
      <c r="H19" s="69">
        <f t="shared" si="0"/>
        <v>0</v>
      </c>
      <c r="I19" s="80"/>
      <c r="J19" s="70">
        <f>H19+I19</f>
        <v>0</v>
      </c>
      <c r="K19" s="69">
        <f t="shared" si="2"/>
        <v>0</v>
      </c>
      <c r="L19" s="71">
        <f>ROUNDDOWN(J19+K19,0)</f>
        <v>0</v>
      </c>
      <c r="M19" s="60"/>
    </row>
    <row r="20" spans="1:13" ht="13.5" customHeight="1">
      <c r="A20" s="64" t="s">
        <v>126</v>
      </c>
      <c r="B20" s="108">
        <v>90</v>
      </c>
      <c r="C20" s="103"/>
      <c r="D20" s="150">
        <v>6651</v>
      </c>
      <c r="E20" s="148">
        <v>7475</v>
      </c>
      <c r="F20" s="149">
        <v>32866</v>
      </c>
      <c r="G20" s="68">
        <v>1307</v>
      </c>
      <c r="H20" s="69">
        <f t="shared" si="0"/>
        <v>0</v>
      </c>
      <c r="I20" s="80"/>
      <c r="J20" s="70">
        <f>H20+I20</f>
        <v>0</v>
      </c>
      <c r="K20" s="69">
        <f t="shared" si="2"/>
        <v>0</v>
      </c>
      <c r="L20" s="71">
        <f>ROUNDDOWN(J20+K20,0)</f>
        <v>0</v>
      </c>
      <c r="M20" s="60"/>
    </row>
    <row r="21" spans="1:13" ht="13.5" customHeight="1">
      <c r="A21" s="64" t="s">
        <v>127</v>
      </c>
      <c r="B21" s="108">
        <v>90</v>
      </c>
      <c r="C21" s="103"/>
      <c r="D21" s="147">
        <v>6468</v>
      </c>
      <c r="E21" s="148">
        <v>6877</v>
      </c>
      <c r="F21" s="149">
        <v>30815</v>
      </c>
      <c r="G21" s="68"/>
      <c r="H21" s="69">
        <f t="shared" si="0"/>
        <v>0</v>
      </c>
      <c r="I21" s="80"/>
      <c r="J21" s="70">
        <f>H21+I21</f>
        <v>0</v>
      </c>
      <c r="K21" s="69">
        <f t="shared" si="2"/>
        <v>0</v>
      </c>
      <c r="L21" s="71">
        <f>ROUNDDOWN(J21+K21,0)</f>
        <v>0</v>
      </c>
      <c r="M21" s="60"/>
    </row>
    <row r="22" spans="1:13" ht="13.5" customHeight="1">
      <c r="A22" s="64" t="s">
        <v>128</v>
      </c>
      <c r="B22" s="108">
        <v>90</v>
      </c>
      <c r="C22" s="103"/>
      <c r="D22" s="150">
        <v>6409</v>
      </c>
      <c r="E22" s="148">
        <v>6208</v>
      </c>
      <c r="F22" s="149">
        <v>25176</v>
      </c>
      <c r="G22" s="68"/>
      <c r="H22" s="69">
        <f t="shared" si="0"/>
        <v>0</v>
      </c>
      <c r="I22" s="80"/>
      <c r="J22" s="70">
        <f>H22+I22</f>
        <v>0</v>
      </c>
      <c r="K22" s="69">
        <f t="shared" si="2"/>
        <v>0</v>
      </c>
      <c r="L22" s="71">
        <f>ROUNDDOWN(J22+K22,0)</f>
        <v>0</v>
      </c>
      <c r="M22" s="60"/>
    </row>
    <row r="23" spans="1:13" ht="13.5" customHeight="1">
      <c r="A23" s="64" t="s">
        <v>129</v>
      </c>
      <c r="B23" s="108">
        <v>90</v>
      </c>
      <c r="C23" s="103"/>
      <c r="D23" s="147">
        <v>6734</v>
      </c>
      <c r="E23" s="148">
        <v>7151</v>
      </c>
      <c r="F23" s="149">
        <v>31339</v>
      </c>
      <c r="G23" s="68"/>
      <c r="H23" s="69">
        <f t="shared" si="0"/>
        <v>0</v>
      </c>
      <c r="I23" s="80"/>
      <c r="J23" s="70">
        <f t="shared" si="1"/>
        <v>0</v>
      </c>
      <c r="K23" s="69">
        <f t="shared" si="2"/>
        <v>0</v>
      </c>
      <c r="L23" s="71">
        <f t="shared" si="3"/>
        <v>0</v>
      </c>
      <c r="M23" s="60"/>
    </row>
    <row r="24" spans="1:13" ht="13.5" customHeight="1">
      <c r="A24" s="64" t="s">
        <v>130</v>
      </c>
      <c r="B24" s="108">
        <v>90</v>
      </c>
      <c r="C24" s="103"/>
      <c r="D24" s="150">
        <v>6815</v>
      </c>
      <c r="E24" s="148">
        <v>7653</v>
      </c>
      <c r="F24" s="149">
        <v>33850</v>
      </c>
      <c r="G24" s="68"/>
      <c r="H24" s="69">
        <f t="shared" si="0"/>
        <v>0</v>
      </c>
      <c r="I24" s="80"/>
      <c r="J24" s="70">
        <f t="shared" si="1"/>
        <v>0</v>
      </c>
      <c r="K24" s="69">
        <f t="shared" si="2"/>
        <v>0</v>
      </c>
      <c r="L24" s="71">
        <f t="shared" si="3"/>
        <v>0</v>
      </c>
      <c r="M24" s="60"/>
    </row>
    <row r="25" spans="1:13" ht="13.5" customHeight="1">
      <c r="A25" s="64" t="s">
        <v>131</v>
      </c>
      <c r="B25" s="108">
        <v>90</v>
      </c>
      <c r="C25" s="103"/>
      <c r="D25" s="150">
        <v>6729</v>
      </c>
      <c r="E25" s="148">
        <v>7223</v>
      </c>
      <c r="F25" s="149">
        <v>29668</v>
      </c>
      <c r="G25" s="68">
        <v>631989</v>
      </c>
      <c r="H25" s="69">
        <f>ROUNDDOWN($H$6*B25,2)</f>
        <v>0</v>
      </c>
      <c r="I25" s="80"/>
      <c r="J25" s="70">
        <f t="shared" si="1"/>
        <v>0</v>
      </c>
      <c r="K25" s="69">
        <f t="shared" si="2"/>
        <v>0</v>
      </c>
      <c r="L25" s="71">
        <f t="shared" si="3"/>
        <v>0</v>
      </c>
      <c r="M25" s="60"/>
    </row>
    <row r="26" spans="1:13" s="6" customFormat="1" ht="13.5" customHeight="1">
      <c r="A26" s="46"/>
      <c r="B26" s="74"/>
      <c r="C26" s="74" t="s">
        <v>25</v>
      </c>
      <c r="D26" s="71">
        <f>SUM(D14:D25)</f>
        <v>78660</v>
      </c>
      <c r="E26" s="71">
        <f>SUM(E14:E25)</f>
        <v>84751</v>
      </c>
      <c r="F26" s="71">
        <f>SUM(F14:F25)</f>
        <v>381342</v>
      </c>
      <c r="G26" s="46" t="e">
        <v>#REF!</v>
      </c>
      <c r="H26" s="69">
        <f>SUM(H14:H25)</f>
        <v>0</v>
      </c>
      <c r="I26" s="80"/>
      <c r="J26" s="69">
        <f>SUM(J14:J25)</f>
        <v>0</v>
      </c>
      <c r="K26" s="69">
        <f>SUM(K14:K25)</f>
        <v>0</v>
      </c>
      <c r="L26" s="71">
        <f>SUM(L14:L25)</f>
        <v>0</v>
      </c>
      <c r="M26" s="74"/>
    </row>
    <row r="27" spans="1:13" ht="60" customHeight="1" thickBot="1">
      <c r="A27" s="75"/>
      <c r="B27" s="74"/>
      <c r="C27" s="74" t="s">
        <v>26</v>
      </c>
      <c r="D27" s="297">
        <f>SUM(D26:F26)</f>
        <v>544753</v>
      </c>
      <c r="E27" s="298"/>
      <c r="F27" s="298"/>
      <c r="G27" s="60"/>
      <c r="H27" s="76"/>
      <c r="I27" s="77"/>
      <c r="J27" s="77"/>
      <c r="K27" s="77"/>
      <c r="L27" s="77"/>
      <c r="M27" s="60"/>
    </row>
    <row r="28" spans="1:13" ht="24.95" customHeight="1" thickBot="1">
      <c r="A28" s="48"/>
      <c r="B28" s="74"/>
      <c r="C28" s="74"/>
      <c r="D28" s="60"/>
      <c r="E28" s="60"/>
      <c r="F28" s="60"/>
      <c r="G28" s="60"/>
      <c r="H28" s="46"/>
      <c r="I28" s="296" t="s">
        <v>95</v>
      </c>
      <c r="J28" s="302"/>
      <c r="K28" s="303">
        <f>ROUNDDOWN(L26*100/110,0)</f>
        <v>0</v>
      </c>
      <c r="L28" s="304"/>
      <c r="M28" s="60"/>
    </row>
    <row r="29" spans="1:13" ht="33" customHeight="1">
      <c r="A29" s="48"/>
      <c r="B29" s="74"/>
      <c r="C29" s="74"/>
      <c r="D29" s="60"/>
      <c r="E29" s="60"/>
      <c r="F29" s="60"/>
      <c r="G29" s="60"/>
      <c r="H29" s="46"/>
      <c r="I29" s="305" t="s">
        <v>106</v>
      </c>
      <c r="J29" s="305"/>
      <c r="K29" s="305"/>
      <c r="L29" s="305"/>
      <c r="M29" s="60"/>
    </row>
    <row r="30" spans="1:13">
      <c r="A30" s="48"/>
      <c r="B30" s="74"/>
      <c r="C30" s="74"/>
      <c r="D30" s="60"/>
      <c r="E30" s="60"/>
      <c r="F30" s="60"/>
      <c r="G30" s="60"/>
      <c r="H30" s="46"/>
      <c r="I30" s="78"/>
      <c r="J30" s="46"/>
      <c r="K30" s="74"/>
      <c r="L30" s="46"/>
      <c r="M30" s="60"/>
    </row>
    <row r="31" spans="1:13">
      <c r="A31" s="48"/>
      <c r="B31" s="74"/>
      <c r="C31" s="74"/>
      <c r="D31" s="60"/>
      <c r="E31" s="60"/>
      <c r="F31" s="60"/>
      <c r="G31" s="60"/>
      <c r="H31" s="46"/>
      <c r="I31" s="78"/>
      <c r="J31" s="46"/>
      <c r="K31" s="74"/>
      <c r="L31" s="46"/>
      <c r="M31" s="60"/>
    </row>
    <row r="34" spans="8:8">
      <c r="H34" s="90"/>
    </row>
  </sheetData>
  <sheetProtection algorithmName="SHA-512" hashValue="qnSHr8N+oNOKJv6mMqsnzJELmXk5Rq2OhXNAl4zIMDeX8OtTOjEVKRLtEzbiGFRdLw7iXBg6NYXG9/WCbNsbtg==" saltValue="0JWhJnXbcWqS+GBUucVA6w==" spinCount="100000" sheet="1" objects="1" scenarios="1"/>
  <mergeCells count="18">
    <mergeCell ref="I28:J28"/>
    <mergeCell ref="K28:L28"/>
    <mergeCell ref="I29:L29"/>
    <mergeCell ref="H12:I12"/>
    <mergeCell ref="J12:J13"/>
    <mergeCell ref="K12:K13"/>
    <mergeCell ref="L12:L13"/>
    <mergeCell ref="D27:F27"/>
    <mergeCell ref="D7:F7"/>
    <mergeCell ref="D8:F8"/>
    <mergeCell ref="D9:F9"/>
    <mergeCell ref="C8:C10"/>
    <mergeCell ref="D10:F10"/>
    <mergeCell ref="A2:L2"/>
    <mergeCell ref="C6:C7"/>
    <mergeCell ref="C5:F5"/>
    <mergeCell ref="H5:I5"/>
    <mergeCell ref="D6:F6"/>
  </mergeCells>
  <phoneticPr fontId="2"/>
  <printOptions horizontalCentered="1"/>
  <pageMargins left="0.39370078740157483" right="0.39370078740157483" top="0.78740157480314965" bottom="0.39370078740157483" header="0.35433070866141736" footer="0"/>
  <pageSetup paperSize="9" scale="90" orientation="landscape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</sheetPr>
  <dimension ref="A1:M31"/>
  <sheetViews>
    <sheetView view="pageBreakPreview" zoomScale="70" zoomScaleNormal="75" zoomScaleSheetLayoutView="70" zoomScalePageLayoutView="85" workbookViewId="0">
      <selection activeCell="B5" sqref="B5"/>
    </sheetView>
  </sheetViews>
  <sheetFormatPr defaultRowHeight="13.5"/>
  <cols>
    <col min="1" max="1" width="14.125" style="3" customWidth="1"/>
    <col min="2" max="2" width="9.375" style="6" bestFit="1" customWidth="1"/>
    <col min="3" max="3" width="7.5" style="6" bestFit="1" customWidth="1"/>
    <col min="4" max="6" width="10.75" style="7" customWidth="1"/>
    <col min="7" max="7" width="13.625" style="7" hidden="1" customWidth="1"/>
    <col min="8" max="10" width="15.625" style="2" customWidth="1"/>
    <col min="11" max="11" width="20.625" style="6" customWidth="1"/>
    <col min="12" max="12" width="20.625" style="2" customWidth="1"/>
    <col min="13" max="13" width="3.125" style="7" customWidth="1"/>
    <col min="14" max="16384" width="9" style="7"/>
  </cols>
  <sheetData>
    <row r="1" spans="1:13" ht="34.5" customHeight="1"/>
    <row r="2" spans="1:13" s="1" customFormat="1" ht="24.95" customHeight="1">
      <c r="A2" s="313" t="s">
        <v>138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40"/>
    </row>
    <row r="3" spans="1:13" s="1" customFormat="1" ht="24.95" customHeight="1">
      <c r="A3" s="39" t="s">
        <v>70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40"/>
    </row>
    <row r="4" spans="1:13" s="1" customFormat="1" ht="9.9499999999999993" customHeight="1">
      <c r="A4" s="41"/>
      <c r="B4" s="42"/>
      <c r="C4" s="43"/>
      <c r="D4" s="44"/>
      <c r="E4" s="42"/>
      <c r="F4" s="45"/>
      <c r="G4" s="44"/>
      <c r="H4" s="45"/>
      <c r="I4" s="46"/>
      <c r="J4" s="46"/>
      <c r="K4" s="42"/>
      <c r="L4" s="42"/>
      <c r="M4" s="44"/>
    </row>
    <row r="5" spans="1:13" s="1" customFormat="1" ht="20.100000000000001" customHeight="1" thickBot="1">
      <c r="A5" s="44"/>
      <c r="B5" s="42"/>
      <c r="C5" s="295" t="s">
        <v>7</v>
      </c>
      <c r="D5" s="295"/>
      <c r="E5" s="295"/>
      <c r="F5" s="295"/>
      <c r="G5" s="92" t="s">
        <v>65</v>
      </c>
      <c r="H5" s="296" t="s">
        <v>65</v>
      </c>
      <c r="I5" s="296"/>
      <c r="J5" s="44"/>
      <c r="K5" s="42"/>
      <c r="L5" s="42"/>
      <c r="M5" s="44"/>
    </row>
    <row r="6" spans="1:13" s="1" customFormat="1" ht="20.100000000000001" customHeight="1" thickBot="1">
      <c r="A6" s="48"/>
      <c r="B6" s="42"/>
      <c r="C6" s="294" t="s">
        <v>8</v>
      </c>
      <c r="D6" s="295" t="s">
        <v>9</v>
      </c>
      <c r="E6" s="295"/>
      <c r="F6" s="295"/>
      <c r="G6" s="93"/>
      <c r="H6" s="35"/>
      <c r="I6" s="94" t="s">
        <v>107</v>
      </c>
      <c r="J6" s="46"/>
      <c r="K6" s="42"/>
      <c r="L6" s="42"/>
      <c r="M6" s="44"/>
    </row>
    <row r="7" spans="1:13" s="1" customFormat="1" ht="20.100000000000001" customHeight="1" thickBot="1">
      <c r="A7" s="48"/>
      <c r="B7" s="42"/>
      <c r="C7" s="294"/>
      <c r="D7" s="296" t="s">
        <v>75</v>
      </c>
      <c r="E7" s="296"/>
      <c r="F7" s="296"/>
      <c r="G7" s="95"/>
      <c r="H7" s="79"/>
      <c r="I7" s="94" t="s">
        <v>107</v>
      </c>
      <c r="J7" s="46"/>
      <c r="K7" s="42"/>
      <c r="L7" s="42"/>
      <c r="M7" s="44"/>
    </row>
    <row r="8" spans="1:13" s="1" customFormat="1" ht="20.100000000000001" customHeight="1" thickBot="1">
      <c r="A8" s="48"/>
      <c r="B8" s="42"/>
      <c r="C8" s="293" t="s">
        <v>92</v>
      </c>
      <c r="D8" s="314" t="s">
        <v>118</v>
      </c>
      <c r="E8" s="314"/>
      <c r="F8" s="314"/>
      <c r="G8" s="96"/>
      <c r="H8" s="36"/>
      <c r="I8" s="97" t="s">
        <v>6</v>
      </c>
      <c r="J8" s="46"/>
      <c r="K8" s="42"/>
      <c r="L8" s="42"/>
      <c r="M8" s="44"/>
    </row>
    <row r="9" spans="1:13" s="1" customFormat="1" ht="20.100000000000001" customHeight="1" thickBot="1">
      <c r="A9" s="48"/>
      <c r="B9" s="42"/>
      <c r="C9" s="294"/>
      <c r="D9" s="315" t="s">
        <v>87</v>
      </c>
      <c r="E9" s="315"/>
      <c r="F9" s="315"/>
      <c r="G9" s="98"/>
      <c r="H9" s="37"/>
      <c r="I9" s="99" t="s">
        <v>6</v>
      </c>
      <c r="J9" s="46"/>
      <c r="K9" s="42"/>
      <c r="L9" s="42"/>
      <c r="M9" s="44"/>
    </row>
    <row r="10" spans="1:13" s="1" customFormat="1" ht="20.100000000000001" customHeight="1" thickBot="1">
      <c r="A10" s="48"/>
      <c r="B10" s="42"/>
      <c r="C10" s="294"/>
      <c r="D10" s="316" t="s">
        <v>88</v>
      </c>
      <c r="E10" s="316"/>
      <c r="F10" s="316"/>
      <c r="G10" s="100"/>
      <c r="H10" s="38"/>
      <c r="I10" s="101" t="s">
        <v>6</v>
      </c>
      <c r="J10" s="46"/>
      <c r="K10" s="42"/>
      <c r="L10" s="42"/>
      <c r="M10" s="44"/>
    </row>
    <row r="11" spans="1:13" s="1" customFormat="1" ht="15" customHeight="1">
      <c r="A11" s="48"/>
      <c r="B11" s="42"/>
      <c r="C11" s="44"/>
      <c r="D11" s="131"/>
      <c r="E11" s="132"/>
      <c r="F11" s="133"/>
      <c r="H11" s="42"/>
      <c r="I11" s="46"/>
      <c r="J11" s="46"/>
      <c r="K11" s="42"/>
      <c r="L11" s="42"/>
      <c r="M11" s="44"/>
    </row>
    <row r="12" spans="1:13" ht="18" customHeight="1">
      <c r="A12" s="56"/>
      <c r="B12" s="106" t="s">
        <v>108</v>
      </c>
      <c r="C12" s="57" t="s">
        <v>17</v>
      </c>
      <c r="D12" s="106" t="s">
        <v>89</v>
      </c>
      <c r="E12" s="106" t="s">
        <v>90</v>
      </c>
      <c r="F12" s="106" t="s">
        <v>91</v>
      </c>
      <c r="G12" s="58" t="s">
        <v>18</v>
      </c>
      <c r="H12" s="306" t="s">
        <v>19</v>
      </c>
      <c r="I12" s="307"/>
      <c r="J12" s="308" t="s">
        <v>20</v>
      </c>
      <c r="K12" s="310" t="s">
        <v>105</v>
      </c>
      <c r="L12" s="311" t="s">
        <v>66</v>
      </c>
      <c r="M12" s="60"/>
    </row>
    <row r="13" spans="1:13" ht="18" customHeight="1">
      <c r="A13" s="61"/>
      <c r="B13" s="107" t="s">
        <v>102</v>
      </c>
      <c r="C13" s="62" t="s">
        <v>23</v>
      </c>
      <c r="D13" s="107" t="s">
        <v>24</v>
      </c>
      <c r="E13" s="107" t="s">
        <v>24</v>
      </c>
      <c r="F13" s="107" t="s">
        <v>24</v>
      </c>
      <c r="G13" s="63"/>
      <c r="H13" s="59" t="s">
        <v>74</v>
      </c>
      <c r="I13" s="59" t="s">
        <v>76</v>
      </c>
      <c r="J13" s="309"/>
      <c r="K13" s="310"/>
      <c r="L13" s="312"/>
      <c r="M13" s="60"/>
    </row>
    <row r="14" spans="1:13" ht="13.5" customHeight="1">
      <c r="A14" s="64" t="s">
        <v>120</v>
      </c>
      <c r="B14" s="109">
        <v>1088</v>
      </c>
      <c r="C14" s="102"/>
      <c r="D14" s="134">
        <v>9493</v>
      </c>
      <c r="E14" s="135">
        <v>13163</v>
      </c>
      <c r="F14" s="136">
        <v>86869</v>
      </c>
      <c r="G14" s="68">
        <v>1256</v>
      </c>
      <c r="H14" s="69">
        <f>IF(D14+E14+F14&gt;0,ROUNDDOWN($H$6*B14,2),ROUNDDOWN($H$6*B14*0.5,2))</f>
        <v>0</v>
      </c>
      <c r="I14" s="80"/>
      <c r="J14" s="70">
        <f>H14+I14</f>
        <v>0</v>
      </c>
      <c r="K14" s="69">
        <f>ROUNDDOWN(D14*$H$8+E14*$H$9+F14*$H$10,2)</f>
        <v>0</v>
      </c>
      <c r="L14" s="71">
        <f>ROUNDDOWN(J14+K14,0)</f>
        <v>0</v>
      </c>
      <c r="M14" s="60"/>
    </row>
    <row r="15" spans="1:13" ht="13.5" customHeight="1">
      <c r="A15" s="64" t="s">
        <v>121</v>
      </c>
      <c r="B15" s="109">
        <v>1088</v>
      </c>
      <c r="C15" s="103"/>
      <c r="D15" s="137">
        <v>9542</v>
      </c>
      <c r="E15" s="135">
        <v>13256</v>
      </c>
      <c r="F15" s="136">
        <v>81834</v>
      </c>
      <c r="G15" s="68">
        <v>1275</v>
      </c>
      <c r="H15" s="69">
        <f t="shared" ref="H15:H25" si="0">IF(D15+E15+F15&gt;0,ROUNDDOWN($H$6*B15,2),ROUNDDOWN($H$6*B15*0.5,2))</f>
        <v>0</v>
      </c>
      <c r="I15" s="80"/>
      <c r="J15" s="70">
        <f t="shared" ref="J15:J25" si="1">H15+I15</f>
        <v>0</v>
      </c>
      <c r="K15" s="69">
        <f t="shared" ref="K15:K25" si="2">ROUNDDOWN(D15*$H$8+E15*$H$9+F15*$H$10,2)</f>
        <v>0</v>
      </c>
      <c r="L15" s="71">
        <f>ROUNDDOWN(J15+K15,0)</f>
        <v>0</v>
      </c>
      <c r="M15" s="60"/>
    </row>
    <row r="16" spans="1:13" ht="13.5" customHeight="1">
      <c r="A16" s="64" t="s">
        <v>122</v>
      </c>
      <c r="B16" s="109">
        <v>1088</v>
      </c>
      <c r="C16" s="103"/>
      <c r="D16" s="137">
        <v>9513</v>
      </c>
      <c r="E16" s="135">
        <v>13341</v>
      </c>
      <c r="F16" s="136">
        <v>78248</v>
      </c>
      <c r="G16" s="68">
        <v>1307</v>
      </c>
      <c r="H16" s="69">
        <f t="shared" si="0"/>
        <v>0</v>
      </c>
      <c r="I16" s="80"/>
      <c r="J16" s="70">
        <f t="shared" si="1"/>
        <v>0</v>
      </c>
      <c r="K16" s="69">
        <f t="shared" si="2"/>
        <v>0</v>
      </c>
      <c r="L16" s="71">
        <f>ROUNDDOWN(J16+K16,0)</f>
        <v>0</v>
      </c>
      <c r="M16" s="60"/>
    </row>
    <row r="17" spans="1:13" ht="13.5" customHeight="1">
      <c r="A17" s="64" t="s">
        <v>123</v>
      </c>
      <c r="B17" s="109">
        <v>1088</v>
      </c>
      <c r="C17" s="103"/>
      <c r="D17" s="134">
        <v>9441</v>
      </c>
      <c r="E17" s="135">
        <v>13459</v>
      </c>
      <c r="F17" s="136">
        <v>102041</v>
      </c>
      <c r="G17" s="68"/>
      <c r="H17" s="69">
        <f t="shared" si="0"/>
        <v>0</v>
      </c>
      <c r="I17" s="80"/>
      <c r="J17" s="70">
        <f t="shared" si="1"/>
        <v>0</v>
      </c>
      <c r="K17" s="69">
        <f t="shared" si="2"/>
        <v>0</v>
      </c>
      <c r="L17" s="71">
        <f t="shared" ref="L17:L25" si="3">ROUNDDOWN(J17+K17,0)</f>
        <v>0</v>
      </c>
      <c r="M17" s="60"/>
    </row>
    <row r="18" spans="1:13" ht="13.5" customHeight="1">
      <c r="A18" s="64" t="s">
        <v>124</v>
      </c>
      <c r="B18" s="109">
        <v>1088</v>
      </c>
      <c r="C18" s="103"/>
      <c r="D18" s="137">
        <v>9453</v>
      </c>
      <c r="E18" s="135">
        <v>13394</v>
      </c>
      <c r="F18" s="136">
        <v>81092</v>
      </c>
      <c r="G18" s="68">
        <v>1256</v>
      </c>
      <c r="H18" s="69">
        <f t="shared" si="0"/>
        <v>0</v>
      </c>
      <c r="I18" s="80"/>
      <c r="J18" s="70">
        <f>H18+I18</f>
        <v>0</v>
      </c>
      <c r="K18" s="69">
        <f t="shared" si="2"/>
        <v>0</v>
      </c>
      <c r="L18" s="71">
        <f>ROUNDDOWN(J18+K18,0)</f>
        <v>0</v>
      </c>
      <c r="M18" s="60"/>
    </row>
    <row r="19" spans="1:13" ht="13.5" customHeight="1">
      <c r="A19" s="64" t="s">
        <v>125</v>
      </c>
      <c r="B19" s="109">
        <v>1088</v>
      </c>
      <c r="C19" s="103"/>
      <c r="D19" s="137">
        <v>9436</v>
      </c>
      <c r="E19" s="135">
        <v>13192</v>
      </c>
      <c r="F19" s="136">
        <v>79649</v>
      </c>
      <c r="G19" s="68">
        <v>1275</v>
      </c>
      <c r="H19" s="69">
        <f t="shared" si="0"/>
        <v>0</v>
      </c>
      <c r="I19" s="80"/>
      <c r="J19" s="70">
        <f>H19+I19</f>
        <v>0</v>
      </c>
      <c r="K19" s="69">
        <f t="shared" si="2"/>
        <v>0</v>
      </c>
      <c r="L19" s="71">
        <f>ROUNDDOWN(J19+K19,0)</f>
        <v>0</v>
      </c>
      <c r="M19" s="60"/>
    </row>
    <row r="20" spans="1:13" ht="13.5" customHeight="1">
      <c r="A20" s="64" t="s">
        <v>126</v>
      </c>
      <c r="B20" s="109">
        <v>1088</v>
      </c>
      <c r="C20" s="103"/>
      <c r="D20" s="137">
        <v>9489</v>
      </c>
      <c r="E20" s="135">
        <v>13108</v>
      </c>
      <c r="F20" s="136">
        <v>83887</v>
      </c>
      <c r="G20" s="68">
        <v>1307</v>
      </c>
      <c r="H20" s="69">
        <f t="shared" si="0"/>
        <v>0</v>
      </c>
      <c r="I20" s="80"/>
      <c r="J20" s="70">
        <f>H20+I20</f>
        <v>0</v>
      </c>
      <c r="K20" s="69">
        <f t="shared" si="2"/>
        <v>0</v>
      </c>
      <c r="L20" s="71">
        <f>ROUNDDOWN(J20+K20,0)</f>
        <v>0</v>
      </c>
      <c r="M20" s="60"/>
    </row>
    <row r="21" spans="1:13" ht="13.5" customHeight="1">
      <c r="A21" s="64" t="s">
        <v>127</v>
      </c>
      <c r="B21" s="109">
        <v>1088</v>
      </c>
      <c r="C21" s="103"/>
      <c r="D21" s="134">
        <v>9429</v>
      </c>
      <c r="E21" s="135">
        <v>12968</v>
      </c>
      <c r="F21" s="136">
        <v>71218</v>
      </c>
      <c r="G21" s="68"/>
      <c r="H21" s="69">
        <f t="shared" si="0"/>
        <v>0</v>
      </c>
      <c r="I21" s="80"/>
      <c r="J21" s="70">
        <f>H21+I21</f>
        <v>0</v>
      </c>
      <c r="K21" s="69">
        <f t="shared" si="2"/>
        <v>0</v>
      </c>
      <c r="L21" s="71">
        <f>ROUNDDOWN(J21+K21,0)</f>
        <v>0</v>
      </c>
      <c r="M21" s="60"/>
    </row>
    <row r="22" spans="1:13" ht="13.5" customHeight="1">
      <c r="A22" s="64" t="s">
        <v>128</v>
      </c>
      <c r="B22" s="109">
        <v>1088</v>
      </c>
      <c r="C22" s="103"/>
      <c r="D22" s="137">
        <v>9341</v>
      </c>
      <c r="E22" s="135">
        <v>12405</v>
      </c>
      <c r="F22" s="136">
        <v>61351</v>
      </c>
      <c r="G22" s="68"/>
      <c r="H22" s="69">
        <f t="shared" si="0"/>
        <v>0</v>
      </c>
      <c r="I22" s="80"/>
      <c r="J22" s="70">
        <f>H22+I22</f>
        <v>0</v>
      </c>
      <c r="K22" s="69">
        <f t="shared" si="2"/>
        <v>0</v>
      </c>
      <c r="L22" s="71">
        <f>ROUNDDOWN(J22+K22,0)</f>
        <v>0</v>
      </c>
      <c r="M22" s="60"/>
    </row>
    <row r="23" spans="1:13" ht="13.5" customHeight="1">
      <c r="A23" s="64" t="s">
        <v>129</v>
      </c>
      <c r="B23" s="109">
        <v>1088</v>
      </c>
      <c r="C23" s="103"/>
      <c r="D23" s="134">
        <v>9414</v>
      </c>
      <c r="E23" s="135">
        <v>12766</v>
      </c>
      <c r="F23" s="136">
        <v>87055</v>
      </c>
      <c r="G23" s="68"/>
      <c r="H23" s="69">
        <f t="shared" si="0"/>
        <v>0</v>
      </c>
      <c r="I23" s="80"/>
      <c r="J23" s="70">
        <f t="shared" si="1"/>
        <v>0</v>
      </c>
      <c r="K23" s="69">
        <f t="shared" si="2"/>
        <v>0</v>
      </c>
      <c r="L23" s="71">
        <f t="shared" si="3"/>
        <v>0</v>
      </c>
      <c r="M23" s="60"/>
    </row>
    <row r="24" spans="1:13" ht="13.5" customHeight="1">
      <c r="A24" s="64" t="s">
        <v>130</v>
      </c>
      <c r="B24" s="109">
        <v>1088</v>
      </c>
      <c r="C24" s="103"/>
      <c r="D24" s="137">
        <v>9505</v>
      </c>
      <c r="E24" s="135">
        <v>13129</v>
      </c>
      <c r="F24" s="136">
        <v>102922</v>
      </c>
      <c r="G24" s="68"/>
      <c r="H24" s="69">
        <f t="shared" si="0"/>
        <v>0</v>
      </c>
      <c r="I24" s="80"/>
      <c r="J24" s="70">
        <f t="shared" si="1"/>
        <v>0</v>
      </c>
      <c r="K24" s="69">
        <f t="shared" si="2"/>
        <v>0</v>
      </c>
      <c r="L24" s="71">
        <f t="shared" si="3"/>
        <v>0</v>
      </c>
      <c r="M24" s="60"/>
    </row>
    <row r="25" spans="1:13" ht="13.5" customHeight="1">
      <c r="A25" s="64" t="s">
        <v>131</v>
      </c>
      <c r="B25" s="109">
        <v>1088</v>
      </c>
      <c r="C25" s="103"/>
      <c r="D25" s="137">
        <v>9487</v>
      </c>
      <c r="E25" s="135">
        <v>13111</v>
      </c>
      <c r="F25" s="136">
        <v>101061</v>
      </c>
      <c r="G25" s="68"/>
      <c r="H25" s="69">
        <f t="shared" si="0"/>
        <v>0</v>
      </c>
      <c r="I25" s="80"/>
      <c r="J25" s="70">
        <f t="shared" si="1"/>
        <v>0</v>
      </c>
      <c r="K25" s="69">
        <f t="shared" si="2"/>
        <v>0</v>
      </c>
      <c r="L25" s="71">
        <f t="shared" si="3"/>
        <v>0</v>
      </c>
      <c r="M25" s="60"/>
    </row>
    <row r="26" spans="1:13" s="6" customFormat="1" ht="13.5" customHeight="1">
      <c r="A26" s="46"/>
      <c r="B26" s="74"/>
      <c r="C26" s="74" t="s">
        <v>25</v>
      </c>
      <c r="D26" s="71">
        <f>SUM(D14:D25)</f>
        <v>113543</v>
      </c>
      <c r="E26" s="71">
        <f>SUM(E14:E25)</f>
        <v>157292</v>
      </c>
      <c r="F26" s="71">
        <f>SUM(F14:F25)</f>
        <v>1017227</v>
      </c>
      <c r="G26" s="46" t="e">
        <v>#REF!</v>
      </c>
      <c r="H26" s="69">
        <f>SUM(H14:H25)</f>
        <v>0</v>
      </c>
      <c r="I26" s="80"/>
      <c r="J26" s="69">
        <f>SUM(J14:J25)</f>
        <v>0</v>
      </c>
      <c r="K26" s="69">
        <f>SUM(K14:K25)</f>
        <v>0</v>
      </c>
      <c r="L26" s="71">
        <f>SUM(L14:L25)</f>
        <v>0</v>
      </c>
      <c r="M26" s="74"/>
    </row>
    <row r="27" spans="1:13" ht="60" customHeight="1" thickBot="1">
      <c r="A27" s="75"/>
      <c r="B27" s="74"/>
      <c r="C27" s="74" t="s">
        <v>26</v>
      </c>
      <c r="D27" s="297">
        <f>SUM(D26:F26)</f>
        <v>1288062</v>
      </c>
      <c r="E27" s="298"/>
      <c r="F27" s="298"/>
      <c r="G27" s="60"/>
      <c r="H27" s="76"/>
      <c r="I27" s="77"/>
      <c r="J27" s="77"/>
      <c r="K27" s="77"/>
      <c r="L27" s="77"/>
      <c r="M27" s="60"/>
    </row>
    <row r="28" spans="1:13" ht="24.95" customHeight="1" thickBot="1">
      <c r="A28" s="48"/>
      <c r="B28" s="74"/>
      <c r="C28" s="74"/>
      <c r="D28" s="60"/>
      <c r="E28" s="60"/>
      <c r="F28" s="60"/>
      <c r="G28" s="60"/>
      <c r="H28" s="46"/>
      <c r="I28" s="296" t="s">
        <v>96</v>
      </c>
      <c r="J28" s="302"/>
      <c r="K28" s="303">
        <f>ROUNDDOWN(L26*100/110,0)</f>
        <v>0</v>
      </c>
      <c r="L28" s="304"/>
      <c r="M28" s="60"/>
    </row>
    <row r="29" spans="1:13" ht="33" customHeight="1">
      <c r="A29" s="48"/>
      <c r="B29" s="74"/>
      <c r="C29" s="74"/>
      <c r="D29" s="60"/>
      <c r="E29" s="60"/>
      <c r="F29" s="60"/>
      <c r="G29" s="60"/>
      <c r="H29" s="46"/>
      <c r="I29" s="305" t="s">
        <v>109</v>
      </c>
      <c r="J29" s="305"/>
      <c r="K29" s="305"/>
      <c r="L29" s="305"/>
      <c r="M29" s="60"/>
    </row>
    <row r="30" spans="1:13">
      <c r="A30" s="48"/>
      <c r="B30" s="74"/>
      <c r="C30" s="74"/>
      <c r="D30" s="60"/>
      <c r="E30" s="60"/>
      <c r="F30" s="60"/>
      <c r="G30" s="60"/>
      <c r="H30" s="46"/>
      <c r="I30" s="78"/>
      <c r="J30" s="46"/>
      <c r="K30" s="74"/>
      <c r="L30" s="46"/>
      <c r="M30" s="60"/>
    </row>
    <row r="31" spans="1:13">
      <c r="A31" s="48"/>
      <c r="B31" s="74"/>
      <c r="C31" s="74"/>
      <c r="D31" s="60"/>
      <c r="E31" s="60"/>
      <c r="F31" s="60"/>
      <c r="G31" s="60"/>
      <c r="H31" s="46"/>
      <c r="I31" s="78"/>
      <c r="J31" s="46"/>
      <c r="K31" s="74"/>
      <c r="L31" s="46"/>
      <c r="M31" s="60"/>
    </row>
  </sheetData>
  <sheetProtection algorithmName="SHA-512" hashValue="ZRRJv95jyznsdy2maWqbbuG8oyhtqa2ziqLN8T6PuiJGxC/3xFnZhWdlsvlHtsyyJubY4zUzhvlSFRs2pMpTXA==" saltValue="gdgWgkvEtcYqY/4agLO1tg==" spinCount="100000" sheet="1" objects="1" scenarios="1"/>
  <mergeCells count="18">
    <mergeCell ref="I29:L29"/>
    <mergeCell ref="C8:C10"/>
    <mergeCell ref="H12:I12"/>
    <mergeCell ref="J12:J13"/>
    <mergeCell ref="D8:F8"/>
    <mergeCell ref="D9:F9"/>
    <mergeCell ref="D10:F10"/>
    <mergeCell ref="K12:K13"/>
    <mergeCell ref="L12:L13"/>
    <mergeCell ref="D27:F27"/>
    <mergeCell ref="I28:J28"/>
    <mergeCell ref="K28:L28"/>
    <mergeCell ref="A2:L2"/>
    <mergeCell ref="C6:C7"/>
    <mergeCell ref="C5:F5"/>
    <mergeCell ref="H5:I5"/>
    <mergeCell ref="D6:F6"/>
    <mergeCell ref="D7:F7"/>
  </mergeCells>
  <phoneticPr fontId="2"/>
  <printOptions horizontalCentered="1"/>
  <pageMargins left="0.39370078740157483" right="0.39370078740157483" top="0.78740157480314965" bottom="0.39370078740157483" header="0.35433070866141736" footer="0"/>
  <pageSetup paperSize="9" scale="90" orientation="landscape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</sheetPr>
  <dimension ref="A1:M45"/>
  <sheetViews>
    <sheetView view="pageBreakPreview" zoomScale="85" zoomScaleNormal="75" zoomScaleSheetLayoutView="85" zoomScalePageLayoutView="85" workbookViewId="0">
      <selection activeCell="N27" sqref="N27"/>
    </sheetView>
  </sheetViews>
  <sheetFormatPr defaultRowHeight="13.5"/>
  <cols>
    <col min="1" max="1" width="15.5" style="3" customWidth="1"/>
    <col min="2" max="2" width="9.25" style="6" bestFit="1" customWidth="1"/>
    <col min="3" max="3" width="7.5" style="6" bestFit="1" customWidth="1"/>
    <col min="4" max="6" width="11.375" style="7" customWidth="1"/>
    <col min="7" max="7" width="13.625" style="7" hidden="1" customWidth="1"/>
    <col min="8" max="10" width="15.625" style="2" customWidth="1"/>
    <col min="11" max="11" width="20.625" style="6" customWidth="1"/>
    <col min="12" max="12" width="20.625" style="2" customWidth="1"/>
    <col min="13" max="13" width="7.5" style="7" bestFit="1" customWidth="1"/>
    <col min="14" max="16384" width="9" style="7"/>
  </cols>
  <sheetData>
    <row r="1" spans="1:13" ht="34.5" customHeight="1"/>
    <row r="2" spans="1:13" s="1" customFormat="1" ht="24.95" customHeight="1">
      <c r="A2" s="313" t="s">
        <v>137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40"/>
    </row>
    <row r="3" spans="1:13" s="1" customFormat="1" ht="24.95" customHeight="1">
      <c r="A3" s="39" t="s">
        <v>70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40"/>
    </row>
    <row r="4" spans="1:13" s="1" customFormat="1" ht="9.9499999999999993" customHeight="1">
      <c r="A4" s="41"/>
      <c r="B4" s="42"/>
      <c r="C4" s="43"/>
      <c r="D4" s="44"/>
      <c r="E4" s="42"/>
      <c r="F4" s="45"/>
      <c r="G4" s="44"/>
      <c r="H4" s="45"/>
      <c r="I4" s="46"/>
      <c r="J4" s="46"/>
      <c r="K4" s="42"/>
      <c r="L4" s="42"/>
      <c r="M4" s="44"/>
    </row>
    <row r="5" spans="1:13" s="1" customFormat="1" ht="20.100000000000001" customHeight="1" thickBot="1">
      <c r="A5" s="44"/>
      <c r="B5" s="42"/>
      <c r="C5" s="317" t="s">
        <v>7</v>
      </c>
      <c r="D5" s="318"/>
      <c r="E5" s="319"/>
      <c r="F5" s="320" t="s">
        <v>65</v>
      </c>
      <c r="G5" s="318"/>
      <c r="H5" s="319"/>
      <c r="I5" s="47"/>
      <c r="J5" s="44"/>
      <c r="K5" s="42"/>
      <c r="L5" s="42"/>
      <c r="M5" s="44"/>
    </row>
    <row r="6" spans="1:13" s="1" customFormat="1" ht="20.100000000000001" customHeight="1" thickBot="1">
      <c r="A6" s="48"/>
      <c r="B6" s="42"/>
      <c r="C6" s="321" t="s">
        <v>8</v>
      </c>
      <c r="D6" s="295" t="s">
        <v>9</v>
      </c>
      <c r="E6" s="302"/>
      <c r="F6" s="35"/>
      <c r="G6" s="4" t="s">
        <v>10</v>
      </c>
      <c r="H6" s="52" t="s">
        <v>5</v>
      </c>
      <c r="I6" s="46"/>
      <c r="J6" s="46"/>
      <c r="K6" s="42"/>
      <c r="L6" s="42"/>
      <c r="M6" s="44"/>
    </row>
    <row r="7" spans="1:13" s="1" customFormat="1" ht="20.100000000000001" customHeight="1" thickBot="1">
      <c r="A7" s="48"/>
      <c r="B7" s="42"/>
      <c r="C7" s="322"/>
      <c r="D7" s="296" t="s">
        <v>75</v>
      </c>
      <c r="E7" s="295"/>
      <c r="F7" s="79"/>
      <c r="G7" s="5" t="s">
        <v>10</v>
      </c>
      <c r="H7" s="52" t="s">
        <v>5</v>
      </c>
      <c r="I7" s="46"/>
      <c r="J7" s="46"/>
      <c r="K7" s="42"/>
      <c r="L7" s="42"/>
      <c r="M7" s="44"/>
    </row>
    <row r="8" spans="1:13" s="1" customFormat="1" ht="20.100000000000001" customHeight="1" thickBot="1">
      <c r="A8" s="48"/>
      <c r="B8" s="42"/>
      <c r="C8" s="294" t="s">
        <v>11</v>
      </c>
      <c r="D8" s="299" t="s">
        <v>99</v>
      </c>
      <c r="E8" s="323"/>
      <c r="F8" s="36"/>
      <c r="G8" s="33" t="s">
        <v>6</v>
      </c>
      <c r="H8" s="53" t="s">
        <v>6</v>
      </c>
      <c r="I8" s="46"/>
      <c r="J8" s="46"/>
      <c r="K8" s="42"/>
      <c r="L8" s="42"/>
      <c r="M8" s="44"/>
    </row>
    <row r="9" spans="1:13" s="1" customFormat="1" ht="20.100000000000001" customHeight="1" thickBot="1">
      <c r="A9" s="48"/>
      <c r="B9" s="42"/>
      <c r="C9" s="294"/>
      <c r="D9" s="300" t="s">
        <v>98</v>
      </c>
      <c r="E9" s="324"/>
      <c r="F9" s="37"/>
      <c r="G9" s="32" t="s">
        <v>6</v>
      </c>
      <c r="H9" s="54" t="s">
        <v>6</v>
      </c>
      <c r="I9" s="46"/>
      <c r="J9" s="46"/>
      <c r="K9" s="42"/>
      <c r="L9" s="42"/>
      <c r="M9" s="44"/>
    </row>
    <row r="10" spans="1:13" s="1" customFormat="1" ht="20.100000000000001" customHeight="1">
      <c r="A10" s="48"/>
      <c r="B10" s="42"/>
      <c r="C10" s="294"/>
      <c r="D10" s="301" t="s">
        <v>71</v>
      </c>
      <c r="E10" s="325"/>
      <c r="F10" s="105"/>
      <c r="G10" s="34" t="s">
        <v>6</v>
      </c>
      <c r="H10" s="55" t="s">
        <v>6</v>
      </c>
      <c r="I10" s="46"/>
      <c r="J10" s="46"/>
      <c r="K10" s="42"/>
      <c r="L10" s="42"/>
      <c r="M10" s="44"/>
    </row>
    <row r="11" spans="1:13" s="1" customFormat="1" ht="15" customHeight="1">
      <c r="A11" s="48"/>
      <c r="B11" s="42"/>
      <c r="C11" s="44"/>
      <c r="D11" s="49"/>
      <c r="E11" s="50"/>
      <c r="F11" s="51"/>
      <c r="H11" s="42"/>
      <c r="I11" s="46"/>
      <c r="J11" s="46"/>
      <c r="K11" s="42"/>
      <c r="L11" s="42"/>
      <c r="M11" s="44"/>
    </row>
    <row r="12" spans="1:13" ht="18" customHeight="1">
      <c r="A12" s="56"/>
      <c r="B12" s="57" t="s">
        <v>27</v>
      </c>
      <c r="C12" s="57" t="s">
        <v>17</v>
      </c>
      <c r="D12" s="57" t="s">
        <v>72</v>
      </c>
      <c r="E12" s="57" t="s">
        <v>73</v>
      </c>
      <c r="F12" s="57" t="s">
        <v>71</v>
      </c>
      <c r="G12" s="58" t="s">
        <v>18</v>
      </c>
      <c r="H12" s="306" t="s">
        <v>19</v>
      </c>
      <c r="I12" s="307"/>
      <c r="J12" s="308" t="s">
        <v>20</v>
      </c>
      <c r="K12" s="329" t="s">
        <v>21</v>
      </c>
      <c r="L12" s="311" t="s">
        <v>66</v>
      </c>
      <c r="M12" s="60"/>
    </row>
    <row r="13" spans="1:13" ht="18" customHeight="1">
      <c r="A13" s="61"/>
      <c r="B13" s="62" t="s">
        <v>22</v>
      </c>
      <c r="C13" s="62" t="s">
        <v>23</v>
      </c>
      <c r="D13" s="62" t="s">
        <v>24</v>
      </c>
      <c r="E13" s="62" t="s">
        <v>24</v>
      </c>
      <c r="F13" s="62" t="s">
        <v>24</v>
      </c>
      <c r="G13" s="63"/>
      <c r="H13" s="59" t="s">
        <v>74</v>
      </c>
      <c r="I13" s="59" t="s">
        <v>76</v>
      </c>
      <c r="J13" s="309"/>
      <c r="K13" s="329"/>
      <c r="L13" s="312"/>
      <c r="M13" s="60"/>
    </row>
    <row r="14" spans="1:13" ht="13.5" customHeight="1">
      <c r="A14" s="64" t="s">
        <v>120</v>
      </c>
      <c r="B14" s="109">
        <v>1806</v>
      </c>
      <c r="C14" s="62">
        <v>90</v>
      </c>
      <c r="D14" s="65"/>
      <c r="E14" s="115">
        <v>97098</v>
      </c>
      <c r="F14" s="67"/>
      <c r="G14" s="68">
        <v>1256</v>
      </c>
      <c r="H14" s="69">
        <f>IF(E14&gt;0,ROUNDDOWN($F$6*B14*(1.85-C14/100),2),ROUNDDOWN($F$6*B14*0.5,2))</f>
        <v>0</v>
      </c>
      <c r="I14" s="80"/>
      <c r="J14" s="70">
        <f>H14+I14</f>
        <v>0</v>
      </c>
      <c r="K14" s="69">
        <f>ROUNDDOWN(D14*$F$8+E14*$F$9+F14*$F$10,2)</f>
        <v>0</v>
      </c>
      <c r="L14" s="71">
        <f>ROUNDDOWN(J14+K14,0)</f>
        <v>0</v>
      </c>
      <c r="M14" s="60"/>
    </row>
    <row r="15" spans="1:13" ht="13.5" customHeight="1">
      <c r="A15" s="64" t="s">
        <v>121</v>
      </c>
      <c r="B15" s="109">
        <v>1806</v>
      </c>
      <c r="C15" s="62">
        <v>90</v>
      </c>
      <c r="D15" s="65"/>
      <c r="E15" s="115">
        <v>80541</v>
      </c>
      <c r="F15" s="67"/>
      <c r="G15" s="68">
        <v>1275</v>
      </c>
      <c r="H15" s="69">
        <f t="shared" ref="H15:H22" si="0">IF(E15&gt;0,ROUNDDOWN($F$6*B15*(1.85-C15/100),2),ROUNDDOWN($F$6*B15*0.5,2))</f>
        <v>0</v>
      </c>
      <c r="I15" s="80"/>
      <c r="J15" s="70">
        <f t="shared" ref="J15:J25" si="1">H15+I15</f>
        <v>0</v>
      </c>
      <c r="K15" s="69">
        <f t="shared" ref="K15:K25" si="2">ROUNDDOWN(D15*$F$8+E15*$F$9+F15*$F$10,2)</f>
        <v>0</v>
      </c>
      <c r="L15" s="71">
        <f>ROUNDDOWN(J15+K15,0)</f>
        <v>0</v>
      </c>
      <c r="M15" s="60"/>
    </row>
    <row r="16" spans="1:13" ht="13.5" customHeight="1">
      <c r="A16" s="64" t="s">
        <v>122</v>
      </c>
      <c r="B16" s="109">
        <v>1806</v>
      </c>
      <c r="C16" s="62">
        <v>90</v>
      </c>
      <c r="D16" s="65"/>
      <c r="E16" s="115">
        <v>67128</v>
      </c>
      <c r="F16" s="67"/>
      <c r="G16" s="68">
        <v>1307</v>
      </c>
      <c r="H16" s="69">
        <f t="shared" si="0"/>
        <v>0</v>
      </c>
      <c r="I16" s="80"/>
      <c r="J16" s="70">
        <f t="shared" si="1"/>
        <v>0</v>
      </c>
      <c r="K16" s="69">
        <f t="shared" si="2"/>
        <v>0</v>
      </c>
      <c r="L16" s="71">
        <f>ROUNDDOWN(J16+K16,0)</f>
        <v>0</v>
      </c>
      <c r="M16" s="60"/>
    </row>
    <row r="17" spans="1:13" ht="13.5" customHeight="1">
      <c r="A17" s="64" t="s">
        <v>123</v>
      </c>
      <c r="B17" s="109">
        <v>1806</v>
      </c>
      <c r="C17" s="62">
        <v>90</v>
      </c>
      <c r="D17" s="65"/>
      <c r="E17" s="142">
        <v>101763</v>
      </c>
      <c r="F17" s="67"/>
      <c r="G17" s="68"/>
      <c r="H17" s="69">
        <f t="shared" si="0"/>
        <v>0</v>
      </c>
      <c r="I17" s="80"/>
      <c r="J17" s="70">
        <f t="shared" si="1"/>
        <v>0</v>
      </c>
      <c r="K17" s="69">
        <f t="shared" si="2"/>
        <v>0</v>
      </c>
      <c r="L17" s="71">
        <f t="shared" ref="L17:L25" si="3">ROUNDDOWN(J17+K17,0)</f>
        <v>0</v>
      </c>
      <c r="M17" s="60"/>
    </row>
    <row r="18" spans="1:13" ht="13.5" customHeight="1">
      <c r="A18" s="64" t="s">
        <v>124</v>
      </c>
      <c r="B18" s="109">
        <v>1806</v>
      </c>
      <c r="C18" s="62">
        <v>90</v>
      </c>
      <c r="D18" s="65"/>
      <c r="E18" s="115">
        <v>88268</v>
      </c>
      <c r="F18" s="67"/>
      <c r="G18" s="68">
        <v>1256</v>
      </c>
      <c r="H18" s="69">
        <f t="shared" si="0"/>
        <v>0</v>
      </c>
      <c r="I18" s="80"/>
      <c r="J18" s="70">
        <f>H18+I18</f>
        <v>0</v>
      </c>
      <c r="K18" s="69">
        <f t="shared" si="2"/>
        <v>0</v>
      </c>
      <c r="L18" s="71">
        <f>ROUNDDOWN(J18+K18,0)</f>
        <v>0</v>
      </c>
      <c r="M18" s="60"/>
    </row>
    <row r="19" spans="1:13" ht="13.5" customHeight="1">
      <c r="A19" s="64" t="s">
        <v>125</v>
      </c>
      <c r="B19" s="109">
        <v>1806</v>
      </c>
      <c r="C19" s="62">
        <v>90</v>
      </c>
      <c r="D19" s="65"/>
      <c r="E19" s="143">
        <v>78874</v>
      </c>
      <c r="F19" s="67"/>
      <c r="G19" s="68">
        <v>1275</v>
      </c>
      <c r="H19" s="69">
        <f t="shared" si="0"/>
        <v>0</v>
      </c>
      <c r="I19" s="80"/>
      <c r="J19" s="70">
        <f>H19+I19</f>
        <v>0</v>
      </c>
      <c r="K19" s="69">
        <f t="shared" si="2"/>
        <v>0</v>
      </c>
      <c r="L19" s="71">
        <f>ROUNDDOWN(J19+K19,0)</f>
        <v>0</v>
      </c>
      <c r="M19" s="60"/>
    </row>
    <row r="20" spans="1:13" ht="13.5" customHeight="1">
      <c r="A20" s="64" t="s">
        <v>126</v>
      </c>
      <c r="B20" s="109">
        <v>1806</v>
      </c>
      <c r="C20" s="62">
        <v>90</v>
      </c>
      <c r="D20" s="65"/>
      <c r="E20" s="143">
        <v>70375</v>
      </c>
      <c r="F20" s="67"/>
      <c r="G20" s="68">
        <v>1307</v>
      </c>
      <c r="H20" s="69">
        <f t="shared" si="0"/>
        <v>0</v>
      </c>
      <c r="I20" s="80"/>
      <c r="J20" s="70">
        <f>H20+I20</f>
        <v>0</v>
      </c>
      <c r="K20" s="69">
        <f t="shared" si="2"/>
        <v>0</v>
      </c>
      <c r="L20" s="71">
        <f>ROUNDDOWN(J20+K20,0)</f>
        <v>0</v>
      </c>
      <c r="M20" s="60"/>
    </row>
    <row r="21" spans="1:13" ht="13.5" customHeight="1">
      <c r="A21" s="64" t="s">
        <v>127</v>
      </c>
      <c r="B21" s="109">
        <v>1806</v>
      </c>
      <c r="C21" s="62">
        <v>90</v>
      </c>
      <c r="D21" s="65"/>
      <c r="E21" s="143">
        <v>63736</v>
      </c>
      <c r="F21" s="67"/>
      <c r="G21" s="68"/>
      <c r="H21" s="69">
        <f t="shared" si="0"/>
        <v>0</v>
      </c>
      <c r="I21" s="80"/>
      <c r="J21" s="70">
        <f>H21+I21</f>
        <v>0</v>
      </c>
      <c r="K21" s="69">
        <f t="shared" si="2"/>
        <v>0</v>
      </c>
      <c r="L21" s="71">
        <f>ROUNDDOWN(J21+K21,0)</f>
        <v>0</v>
      </c>
      <c r="M21" s="60"/>
    </row>
    <row r="22" spans="1:13" ht="13.5" customHeight="1">
      <c r="A22" s="64" t="s">
        <v>128</v>
      </c>
      <c r="B22" s="109">
        <v>1806</v>
      </c>
      <c r="C22" s="62">
        <v>90</v>
      </c>
      <c r="D22" s="65"/>
      <c r="E22" s="143">
        <v>69027</v>
      </c>
      <c r="F22" s="67"/>
      <c r="G22" s="68"/>
      <c r="H22" s="69">
        <f t="shared" si="0"/>
        <v>0</v>
      </c>
      <c r="I22" s="80"/>
      <c r="J22" s="70">
        <f>H22+I22</f>
        <v>0</v>
      </c>
      <c r="K22" s="69">
        <f t="shared" si="2"/>
        <v>0</v>
      </c>
      <c r="L22" s="71">
        <f>ROUNDDOWN(J22+K22,0)</f>
        <v>0</v>
      </c>
      <c r="M22" s="60"/>
    </row>
    <row r="23" spans="1:13" ht="13.5" customHeight="1">
      <c r="A23" s="64" t="s">
        <v>129</v>
      </c>
      <c r="B23" s="109">
        <v>1806</v>
      </c>
      <c r="C23" s="62">
        <v>90</v>
      </c>
      <c r="D23" s="144">
        <v>117646</v>
      </c>
      <c r="E23" s="73"/>
      <c r="F23" s="67"/>
      <c r="G23" s="68"/>
      <c r="H23" s="69">
        <f>IF(D23&gt;0,ROUNDDOWN($F$6*B23*(1.85-C23/100),2),ROUNDDOWN($F$6*B23*0.5,2))</f>
        <v>0</v>
      </c>
      <c r="I23" s="80"/>
      <c r="J23" s="70">
        <f t="shared" si="1"/>
        <v>0</v>
      </c>
      <c r="K23" s="69">
        <f t="shared" si="2"/>
        <v>0</v>
      </c>
      <c r="L23" s="71">
        <f t="shared" si="3"/>
        <v>0</v>
      </c>
      <c r="M23" s="60"/>
    </row>
    <row r="24" spans="1:13" ht="13.5" customHeight="1">
      <c r="A24" s="64" t="s">
        <v>130</v>
      </c>
      <c r="B24" s="109">
        <v>1806</v>
      </c>
      <c r="C24" s="62">
        <v>90</v>
      </c>
      <c r="D24" s="144">
        <v>160438</v>
      </c>
      <c r="E24" s="73"/>
      <c r="F24" s="67"/>
      <c r="G24" s="68"/>
      <c r="H24" s="69">
        <f>IF(D24&gt;0,ROUNDDOWN($F$6*B24*(1.85-C24/100),2),ROUNDDOWN($F$6*B24*0.5,2))</f>
        <v>0</v>
      </c>
      <c r="I24" s="80"/>
      <c r="J24" s="70">
        <f t="shared" si="1"/>
        <v>0</v>
      </c>
      <c r="K24" s="69">
        <f t="shared" si="2"/>
        <v>0</v>
      </c>
      <c r="L24" s="71">
        <f t="shared" si="3"/>
        <v>0</v>
      </c>
      <c r="M24" s="60"/>
    </row>
    <row r="25" spans="1:13" ht="13.5" customHeight="1">
      <c r="A25" s="64" t="s">
        <v>131</v>
      </c>
      <c r="B25" s="109">
        <v>1806</v>
      </c>
      <c r="C25" s="62">
        <v>90</v>
      </c>
      <c r="D25" s="144">
        <v>131190</v>
      </c>
      <c r="E25" s="73"/>
      <c r="F25" s="67"/>
      <c r="G25" s="68"/>
      <c r="H25" s="69">
        <f>IF(D25&gt;0,ROUNDDOWN($F$6*B25*(1.85-C25/100),2),ROUNDDOWN($F$6*B25*0.5,2))</f>
        <v>0</v>
      </c>
      <c r="I25" s="80"/>
      <c r="J25" s="70">
        <f t="shared" si="1"/>
        <v>0</v>
      </c>
      <c r="K25" s="69">
        <f t="shared" si="2"/>
        <v>0</v>
      </c>
      <c r="L25" s="71">
        <f t="shared" si="3"/>
        <v>0</v>
      </c>
      <c r="M25" s="60"/>
    </row>
    <row r="26" spans="1:13" s="6" customFormat="1" ht="13.5" customHeight="1">
      <c r="A26" s="46"/>
      <c r="B26" s="74"/>
      <c r="C26" s="74" t="s">
        <v>25</v>
      </c>
      <c r="D26" s="71">
        <f>SUM(D14:D25)</f>
        <v>409274</v>
      </c>
      <c r="E26" s="71">
        <f>SUM(E14:E25)</f>
        <v>716810</v>
      </c>
      <c r="F26" s="71">
        <f>SUM(F14:F25)</f>
        <v>0</v>
      </c>
      <c r="G26" s="46" t="e">
        <v>#REF!</v>
      </c>
      <c r="H26" s="69">
        <f>SUM(H14:H25)</f>
        <v>0</v>
      </c>
      <c r="I26" s="80"/>
      <c r="J26" s="69">
        <f>SUM(J14:J25)</f>
        <v>0</v>
      </c>
      <c r="K26" s="69">
        <f>SUM(K14:K25)</f>
        <v>0</v>
      </c>
      <c r="L26" s="71">
        <f>SUM(L14:L25)</f>
        <v>0</v>
      </c>
      <c r="M26" s="74"/>
    </row>
    <row r="27" spans="1:13" ht="60" customHeight="1" thickBot="1">
      <c r="A27" s="75"/>
      <c r="B27" s="74"/>
      <c r="C27" s="74" t="s">
        <v>26</v>
      </c>
      <c r="D27" s="297">
        <f>SUM(D26:F26)</f>
        <v>1126084</v>
      </c>
      <c r="E27" s="298"/>
      <c r="F27" s="298"/>
      <c r="G27" s="60"/>
      <c r="H27" s="76"/>
      <c r="I27" s="77"/>
      <c r="J27" s="77"/>
      <c r="K27" s="77"/>
      <c r="L27" s="77"/>
      <c r="M27" s="60"/>
    </row>
    <row r="28" spans="1:13" ht="24.95" customHeight="1" thickBot="1">
      <c r="A28" s="48"/>
      <c r="B28" s="74"/>
      <c r="C28" s="74"/>
      <c r="D28" s="60"/>
      <c r="E28" s="60"/>
      <c r="F28" s="60"/>
      <c r="G28" s="60"/>
      <c r="H28" s="46"/>
      <c r="I28" s="296" t="s">
        <v>97</v>
      </c>
      <c r="J28" s="302"/>
      <c r="K28" s="303">
        <f>ROUNDDOWN(L26*100/110,0)</f>
        <v>0</v>
      </c>
      <c r="L28" s="304"/>
      <c r="M28" s="60"/>
    </row>
    <row r="29" spans="1:13" ht="33" customHeight="1">
      <c r="A29" s="48"/>
      <c r="B29" s="74"/>
      <c r="C29" s="74"/>
      <c r="D29" s="60"/>
      <c r="E29" s="60"/>
      <c r="F29" s="60"/>
      <c r="G29" s="60"/>
      <c r="H29" s="46"/>
      <c r="I29" s="305" t="s">
        <v>110</v>
      </c>
      <c r="J29" s="305"/>
      <c r="K29" s="305"/>
      <c r="L29" s="305"/>
      <c r="M29" s="60"/>
    </row>
    <row r="30" spans="1:13">
      <c r="A30" s="48"/>
      <c r="B30" s="74"/>
      <c r="C30" s="74"/>
      <c r="D30" s="60"/>
      <c r="E30" s="60"/>
      <c r="F30" s="60"/>
      <c r="G30" s="60"/>
      <c r="H30" s="46"/>
      <c r="I30" s="78"/>
      <c r="J30" s="46"/>
      <c r="K30" s="74"/>
      <c r="L30" s="46"/>
      <c r="M30" s="60"/>
    </row>
    <row r="31" spans="1:13">
      <c r="A31" s="48"/>
      <c r="B31" s="74"/>
      <c r="C31" s="74"/>
      <c r="D31" s="60"/>
      <c r="E31" s="60"/>
      <c r="F31" s="60"/>
      <c r="G31" s="60"/>
      <c r="H31" s="46"/>
      <c r="I31" s="78"/>
      <c r="J31" s="46"/>
      <c r="K31" s="74"/>
      <c r="L31" s="46"/>
      <c r="M31" s="60"/>
    </row>
    <row r="45" spans="9:11">
      <c r="I45" s="326"/>
      <c r="J45" s="327"/>
      <c r="K45" s="328"/>
    </row>
  </sheetData>
  <sheetProtection algorithmName="SHA-512" hashValue="cUH9VFqV/vETrgLLNWOaWw4U8sNax1SkMKO3+HCL1td5YDBv7ApJ75peCxbZU5pEvqMHmyGhTtp76XXfxNWZXA==" saltValue="TnSHoWA9EuhYSpGcsHJDSQ==" spinCount="100000" sheet="1"/>
  <mergeCells count="19">
    <mergeCell ref="I45:K45"/>
    <mergeCell ref="K12:K13"/>
    <mergeCell ref="L12:L13"/>
    <mergeCell ref="D27:F27"/>
    <mergeCell ref="I28:J28"/>
    <mergeCell ref="K28:L28"/>
    <mergeCell ref="I29:L29"/>
    <mergeCell ref="J12:J13"/>
    <mergeCell ref="C8:C10"/>
    <mergeCell ref="D8:E8"/>
    <mergeCell ref="D9:E9"/>
    <mergeCell ref="D10:E10"/>
    <mergeCell ref="H12:I12"/>
    <mergeCell ref="A2:L2"/>
    <mergeCell ref="C5:E5"/>
    <mergeCell ref="F5:H5"/>
    <mergeCell ref="C6:C7"/>
    <mergeCell ref="D6:E6"/>
    <mergeCell ref="D7:E7"/>
  </mergeCells>
  <phoneticPr fontId="2"/>
  <dataValidations disablePrompts="1" count="1">
    <dataValidation type="list" allowBlank="1" showInputMessage="1" showErrorMessage="1" sqref="N2:N3">
      <formula1>連番</formula1>
    </dataValidation>
  </dataValidations>
  <printOptions horizontalCentered="1"/>
  <pageMargins left="0.39370078740157483" right="0.39370078740157483" top="0.78740157480314965" bottom="0.39370078740157483" header="0.35433070866141736" footer="0"/>
  <pageSetup paperSize="9" scale="90" orientation="landscape" r:id="rId1"/>
  <headerFooter alignWithMargins="0"/>
  <colBreaks count="1" manualBreakCount="1">
    <brk id="12" max="30" man="1"/>
  </col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</sheetPr>
  <dimension ref="A1:M35"/>
  <sheetViews>
    <sheetView view="pageBreakPreview" zoomScale="85" zoomScaleNormal="75" zoomScaleSheetLayoutView="85" workbookViewId="0">
      <selection activeCell="K7" sqref="K7"/>
    </sheetView>
  </sheetViews>
  <sheetFormatPr defaultRowHeight="13.5"/>
  <cols>
    <col min="1" max="1" width="15.25" style="3" customWidth="1"/>
    <col min="2" max="2" width="9.25" style="6" bestFit="1" customWidth="1"/>
    <col min="3" max="3" width="7.25" style="6" bestFit="1" customWidth="1"/>
    <col min="4" max="5" width="11" style="7" customWidth="1"/>
    <col min="6" max="6" width="11.125" style="7" customWidth="1"/>
    <col min="7" max="7" width="9.25" style="7" hidden="1" customWidth="1"/>
    <col min="8" max="10" width="15.625" style="2" customWidth="1"/>
    <col min="11" max="11" width="20.625" style="6" customWidth="1"/>
    <col min="12" max="12" width="20.625" style="2" customWidth="1"/>
    <col min="13" max="13" width="3.125" style="7" customWidth="1"/>
    <col min="14" max="16384" width="9" style="7"/>
  </cols>
  <sheetData>
    <row r="1" spans="1:13" ht="34.5" customHeight="1">
      <c r="A1" s="48"/>
      <c r="B1" s="74"/>
      <c r="C1" s="74"/>
      <c r="D1" s="60"/>
      <c r="E1" s="60"/>
      <c r="F1" s="60"/>
      <c r="G1" s="60"/>
      <c r="H1" s="46"/>
      <c r="I1" s="46"/>
      <c r="J1" s="46"/>
      <c r="K1" s="74"/>
      <c r="L1" s="46"/>
      <c r="M1" s="60"/>
    </row>
    <row r="2" spans="1:13" s="1" customFormat="1" ht="24.95" customHeight="1">
      <c r="A2" s="330" t="s">
        <v>140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40"/>
    </row>
    <row r="3" spans="1:13" s="1" customFormat="1" ht="24.95" customHeight="1">
      <c r="A3" s="104" t="s">
        <v>70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40"/>
    </row>
    <row r="4" spans="1:13" s="1" customFormat="1" ht="9.9499999999999993" customHeight="1">
      <c r="A4" s="41"/>
      <c r="B4" s="42"/>
      <c r="C4" s="43"/>
      <c r="D4" s="44"/>
      <c r="E4" s="42"/>
      <c r="F4" s="45"/>
      <c r="G4" s="44"/>
      <c r="H4" s="45"/>
      <c r="I4" s="46"/>
      <c r="J4" s="46"/>
      <c r="K4" s="42"/>
      <c r="L4" s="42"/>
      <c r="M4" s="44"/>
    </row>
    <row r="5" spans="1:13" s="1" customFormat="1" ht="20.100000000000001" customHeight="1" thickBot="1">
      <c r="A5" s="44"/>
      <c r="B5" s="42"/>
      <c r="C5" s="295" t="s">
        <v>7</v>
      </c>
      <c r="D5" s="295"/>
      <c r="E5" s="295"/>
      <c r="F5" s="295"/>
      <c r="G5" s="92" t="s">
        <v>65</v>
      </c>
      <c r="H5" s="296" t="s">
        <v>65</v>
      </c>
      <c r="I5" s="296"/>
      <c r="J5" s="91"/>
      <c r="K5" s="44"/>
      <c r="L5" s="42"/>
      <c r="M5" s="42"/>
    </row>
    <row r="6" spans="1:13" s="1" customFormat="1" ht="20.100000000000001" customHeight="1" thickBot="1">
      <c r="A6" s="48"/>
      <c r="B6" s="42"/>
      <c r="C6" s="293" t="s">
        <v>94</v>
      </c>
      <c r="D6" s="296" t="s">
        <v>93</v>
      </c>
      <c r="E6" s="295"/>
      <c r="F6" s="295"/>
      <c r="G6" s="116"/>
      <c r="H6" s="117">
        <f>'グループ(イ)'!H6</f>
        <v>0</v>
      </c>
      <c r="I6" s="94" t="s">
        <v>103</v>
      </c>
      <c r="J6" s="42"/>
      <c r="K6" s="42"/>
      <c r="L6" s="44"/>
      <c r="M6" s="44"/>
    </row>
    <row r="7" spans="1:13" s="1" customFormat="1" ht="20.100000000000001" customHeight="1" thickBot="1">
      <c r="A7" s="48"/>
      <c r="B7" s="42"/>
      <c r="C7" s="294"/>
      <c r="D7" s="296" t="s">
        <v>75</v>
      </c>
      <c r="E7" s="296"/>
      <c r="F7" s="296"/>
      <c r="G7" s="95"/>
      <c r="H7" s="79"/>
      <c r="I7" s="94" t="s">
        <v>104</v>
      </c>
      <c r="J7" s="42"/>
      <c r="K7" s="42"/>
      <c r="L7" s="44"/>
      <c r="M7" s="44"/>
    </row>
    <row r="8" spans="1:13" s="1" customFormat="1" ht="20.100000000000001" customHeight="1" thickBot="1">
      <c r="A8" s="48"/>
      <c r="B8" s="42"/>
      <c r="C8" s="293" t="s">
        <v>92</v>
      </c>
      <c r="D8" s="299" t="s">
        <v>86</v>
      </c>
      <c r="E8" s="299"/>
      <c r="F8" s="299"/>
      <c r="G8" s="118"/>
      <c r="H8" s="119">
        <f>'グループ(イ)'!H8</f>
        <v>0</v>
      </c>
      <c r="I8" s="97" t="s">
        <v>6</v>
      </c>
      <c r="J8" s="42"/>
      <c r="K8" s="42"/>
      <c r="L8" s="44"/>
      <c r="M8" s="44"/>
    </row>
    <row r="9" spans="1:13" s="1" customFormat="1" ht="20.100000000000001" customHeight="1" thickBot="1">
      <c r="A9" s="48"/>
      <c r="B9" s="42"/>
      <c r="C9" s="294"/>
      <c r="D9" s="300" t="s">
        <v>87</v>
      </c>
      <c r="E9" s="300"/>
      <c r="F9" s="300"/>
      <c r="G9" s="120"/>
      <c r="H9" s="121">
        <f>'グループ(イ)'!H9</f>
        <v>0</v>
      </c>
      <c r="I9" s="99" t="s">
        <v>6</v>
      </c>
      <c r="J9" s="42"/>
      <c r="K9" s="42"/>
      <c r="L9" s="44"/>
      <c r="M9" s="44"/>
    </row>
    <row r="10" spans="1:13" s="1" customFormat="1" ht="20.100000000000001" customHeight="1" thickBot="1">
      <c r="A10" s="48"/>
      <c r="B10" s="42"/>
      <c r="C10" s="294"/>
      <c r="D10" s="301" t="s">
        <v>88</v>
      </c>
      <c r="E10" s="301"/>
      <c r="F10" s="301"/>
      <c r="G10" s="122"/>
      <c r="H10" s="123">
        <f>'グループ(イ)'!H10</f>
        <v>0</v>
      </c>
      <c r="I10" s="101" t="s">
        <v>6</v>
      </c>
      <c r="J10" s="42"/>
      <c r="K10" s="42"/>
      <c r="L10" s="44"/>
      <c r="M10" s="44"/>
    </row>
    <row r="11" spans="1:13" s="1" customFormat="1" ht="15" customHeight="1">
      <c r="A11" s="48"/>
      <c r="B11" s="42"/>
      <c r="C11" s="111" t="s">
        <v>116</v>
      </c>
      <c r="D11" s="49"/>
      <c r="E11" s="50"/>
      <c r="F11" s="51"/>
      <c r="G11" s="44"/>
      <c r="H11" s="42"/>
      <c r="I11" s="46"/>
      <c r="J11" s="46"/>
      <c r="K11" s="42"/>
      <c r="L11" s="42"/>
      <c r="M11" s="44"/>
    </row>
    <row r="12" spans="1:13" s="1" customFormat="1" ht="15" customHeight="1">
      <c r="A12" s="48"/>
      <c r="B12" s="42"/>
      <c r="C12" s="44"/>
      <c r="D12" s="49"/>
      <c r="E12" s="50"/>
      <c r="F12" s="51"/>
      <c r="G12" s="44"/>
      <c r="H12" s="42"/>
      <c r="I12" s="46"/>
      <c r="J12" s="46"/>
      <c r="K12" s="42"/>
      <c r="L12" s="42"/>
      <c r="M12" s="44"/>
    </row>
    <row r="13" spans="1:13" ht="18" customHeight="1">
      <c r="A13" s="56"/>
      <c r="B13" s="106" t="s">
        <v>100</v>
      </c>
      <c r="C13" s="57" t="s">
        <v>17</v>
      </c>
      <c r="D13" s="57" t="s">
        <v>89</v>
      </c>
      <c r="E13" s="57" t="s">
        <v>90</v>
      </c>
      <c r="F13" s="57" t="s">
        <v>91</v>
      </c>
      <c r="G13" s="58" t="s">
        <v>18</v>
      </c>
      <c r="H13" s="306" t="s">
        <v>19</v>
      </c>
      <c r="I13" s="307"/>
      <c r="J13" s="308" t="s">
        <v>20</v>
      </c>
      <c r="K13" s="310" t="s">
        <v>105</v>
      </c>
      <c r="L13" s="311" t="s">
        <v>66</v>
      </c>
      <c r="M13" s="60"/>
    </row>
    <row r="14" spans="1:13" ht="18" customHeight="1">
      <c r="A14" s="61"/>
      <c r="B14" s="107" t="s">
        <v>101</v>
      </c>
      <c r="C14" s="62" t="s">
        <v>23</v>
      </c>
      <c r="D14" s="62" t="s">
        <v>24</v>
      </c>
      <c r="E14" s="62" t="s">
        <v>24</v>
      </c>
      <c r="F14" s="62" t="s">
        <v>24</v>
      </c>
      <c r="G14" s="63"/>
      <c r="H14" s="59" t="s">
        <v>74</v>
      </c>
      <c r="I14" s="59" t="s">
        <v>76</v>
      </c>
      <c r="J14" s="309"/>
      <c r="K14" s="310"/>
      <c r="L14" s="312"/>
      <c r="M14" s="60"/>
    </row>
    <row r="15" spans="1:13" ht="13.5" customHeight="1">
      <c r="A15" s="64" t="s">
        <v>120</v>
      </c>
      <c r="B15" s="108">
        <v>19</v>
      </c>
      <c r="C15" s="102"/>
      <c r="D15" s="82">
        <v>1125</v>
      </c>
      <c r="E15" s="66">
        <v>563</v>
      </c>
      <c r="F15" s="81">
        <v>581</v>
      </c>
      <c r="G15" s="68">
        <v>1256</v>
      </c>
      <c r="H15" s="69">
        <f>ROUNDDOWN($H$6*B15,2)</f>
        <v>0</v>
      </c>
      <c r="I15" s="80"/>
      <c r="J15" s="70">
        <f>H15+I15</f>
        <v>0</v>
      </c>
      <c r="K15" s="69">
        <f>ROUNDDOWN(D15*$H$8+E15*$H$9+F15*$H$10,2)</f>
        <v>0</v>
      </c>
      <c r="L15" s="71">
        <f>ROUNDDOWN(J15+K15,0)</f>
        <v>0</v>
      </c>
      <c r="M15" s="60"/>
    </row>
    <row r="16" spans="1:13" ht="13.5" customHeight="1">
      <c r="A16" s="64" t="s">
        <v>121</v>
      </c>
      <c r="B16" s="108">
        <v>19</v>
      </c>
      <c r="C16" s="103"/>
      <c r="D16" s="72">
        <v>1193</v>
      </c>
      <c r="E16" s="66">
        <v>606</v>
      </c>
      <c r="F16" s="81">
        <v>304</v>
      </c>
      <c r="G16" s="68">
        <v>18965</v>
      </c>
      <c r="H16" s="69">
        <f t="shared" ref="H16:H25" si="0">ROUNDDOWN($H$6*B16,2)</f>
        <v>0</v>
      </c>
      <c r="I16" s="80"/>
      <c r="J16" s="70">
        <f t="shared" ref="J16:J26" si="1">H16+I16</f>
        <v>0</v>
      </c>
      <c r="K16" s="69">
        <f t="shared" ref="K16:K26" si="2">ROUNDDOWN(D16*$H$8+E16*$H$9+F16*$H$10,2)</f>
        <v>0</v>
      </c>
      <c r="L16" s="71">
        <f>ROUNDDOWN(J16+K16,0)</f>
        <v>0</v>
      </c>
      <c r="M16" s="60"/>
    </row>
    <row r="17" spans="1:13" ht="13.5" customHeight="1">
      <c r="A17" s="64" t="s">
        <v>122</v>
      </c>
      <c r="B17" s="108">
        <v>19</v>
      </c>
      <c r="C17" s="103"/>
      <c r="D17" s="72">
        <v>1139</v>
      </c>
      <c r="E17" s="66">
        <v>556</v>
      </c>
      <c r="F17" s="81">
        <v>180</v>
      </c>
      <c r="G17" s="68">
        <v>1307</v>
      </c>
      <c r="H17" s="69">
        <f t="shared" si="0"/>
        <v>0</v>
      </c>
      <c r="I17" s="80"/>
      <c r="J17" s="70">
        <f t="shared" si="1"/>
        <v>0</v>
      </c>
      <c r="K17" s="69">
        <f t="shared" si="2"/>
        <v>0</v>
      </c>
      <c r="L17" s="71">
        <f>ROUNDDOWN(J17+K17,0)</f>
        <v>0</v>
      </c>
      <c r="M17" s="60"/>
    </row>
    <row r="18" spans="1:13" ht="13.5" customHeight="1">
      <c r="A18" s="64" t="s">
        <v>123</v>
      </c>
      <c r="B18" s="108">
        <v>19</v>
      </c>
      <c r="C18" s="103"/>
      <c r="D18" s="82">
        <v>1467</v>
      </c>
      <c r="E18" s="66">
        <v>658</v>
      </c>
      <c r="F18" s="81">
        <v>531</v>
      </c>
      <c r="G18" s="68"/>
      <c r="H18" s="69">
        <f t="shared" si="0"/>
        <v>0</v>
      </c>
      <c r="I18" s="80"/>
      <c r="J18" s="70">
        <f t="shared" si="1"/>
        <v>0</v>
      </c>
      <c r="K18" s="69">
        <f t="shared" si="2"/>
        <v>0</v>
      </c>
      <c r="L18" s="71">
        <f t="shared" ref="L18:L26" si="3">ROUNDDOWN(J18+K18,0)</f>
        <v>0</v>
      </c>
      <c r="M18" s="60"/>
    </row>
    <row r="19" spans="1:13" ht="13.5" customHeight="1">
      <c r="A19" s="64" t="s">
        <v>124</v>
      </c>
      <c r="B19" s="108">
        <v>19</v>
      </c>
      <c r="C19" s="103"/>
      <c r="D19" s="72">
        <v>1271</v>
      </c>
      <c r="E19" s="66">
        <v>603</v>
      </c>
      <c r="F19" s="81">
        <v>226</v>
      </c>
      <c r="G19" s="68">
        <v>1256</v>
      </c>
      <c r="H19" s="69">
        <f t="shared" si="0"/>
        <v>0</v>
      </c>
      <c r="I19" s="80"/>
      <c r="J19" s="70">
        <f>H19+I19</f>
        <v>0</v>
      </c>
      <c r="K19" s="69">
        <f t="shared" si="2"/>
        <v>0</v>
      </c>
      <c r="L19" s="71">
        <f>ROUNDDOWN(J19+K19,0)</f>
        <v>0</v>
      </c>
      <c r="M19" s="60"/>
    </row>
    <row r="20" spans="1:13" ht="13.5" customHeight="1">
      <c r="A20" s="64" t="s">
        <v>125</v>
      </c>
      <c r="B20" s="108">
        <v>19</v>
      </c>
      <c r="C20" s="103"/>
      <c r="D20" s="72">
        <v>1179</v>
      </c>
      <c r="E20" s="66">
        <v>591</v>
      </c>
      <c r="F20" s="81">
        <v>219</v>
      </c>
      <c r="G20" s="68">
        <v>1275</v>
      </c>
      <c r="H20" s="69">
        <f t="shared" si="0"/>
        <v>0</v>
      </c>
      <c r="I20" s="80"/>
      <c r="J20" s="70">
        <f>H20+I20</f>
        <v>0</v>
      </c>
      <c r="K20" s="69">
        <f t="shared" si="2"/>
        <v>0</v>
      </c>
      <c r="L20" s="71">
        <f>ROUNDDOWN(J20+K20,0)</f>
        <v>0</v>
      </c>
      <c r="M20" s="60"/>
    </row>
    <row r="21" spans="1:13" ht="13.5" customHeight="1">
      <c r="A21" s="64" t="s">
        <v>126</v>
      </c>
      <c r="B21" s="108">
        <v>19</v>
      </c>
      <c r="C21" s="103"/>
      <c r="D21" s="72">
        <v>1204</v>
      </c>
      <c r="E21" s="66">
        <v>604</v>
      </c>
      <c r="F21" s="81">
        <v>335</v>
      </c>
      <c r="G21" s="68">
        <v>1307</v>
      </c>
      <c r="H21" s="69">
        <f t="shared" si="0"/>
        <v>0</v>
      </c>
      <c r="I21" s="80"/>
      <c r="J21" s="70">
        <f>H21+I21</f>
        <v>0</v>
      </c>
      <c r="K21" s="69">
        <f t="shared" si="2"/>
        <v>0</v>
      </c>
      <c r="L21" s="71">
        <f>ROUNDDOWN(J21+K21,0)</f>
        <v>0</v>
      </c>
      <c r="M21" s="60"/>
    </row>
    <row r="22" spans="1:13" ht="13.5" customHeight="1">
      <c r="A22" s="64" t="s">
        <v>127</v>
      </c>
      <c r="B22" s="108">
        <v>19</v>
      </c>
      <c r="C22" s="103"/>
      <c r="D22" s="82">
        <v>1163</v>
      </c>
      <c r="E22" s="66">
        <v>588</v>
      </c>
      <c r="F22" s="81">
        <v>597</v>
      </c>
      <c r="G22" s="68"/>
      <c r="H22" s="69">
        <f t="shared" si="0"/>
        <v>0</v>
      </c>
      <c r="I22" s="80"/>
      <c r="J22" s="70">
        <f>H22+I22</f>
        <v>0</v>
      </c>
      <c r="K22" s="69">
        <f t="shared" si="2"/>
        <v>0</v>
      </c>
      <c r="L22" s="71">
        <f>ROUNDDOWN(J22+K22,0)</f>
        <v>0</v>
      </c>
      <c r="M22" s="60"/>
    </row>
    <row r="23" spans="1:13" ht="13.5" customHeight="1">
      <c r="A23" s="64" t="s">
        <v>128</v>
      </c>
      <c r="B23" s="108">
        <v>19</v>
      </c>
      <c r="C23" s="103"/>
      <c r="D23" s="72">
        <v>1067</v>
      </c>
      <c r="E23" s="66">
        <v>594</v>
      </c>
      <c r="F23" s="81">
        <v>598</v>
      </c>
      <c r="G23" s="68"/>
      <c r="H23" s="69">
        <f t="shared" si="0"/>
        <v>0</v>
      </c>
      <c r="I23" s="80"/>
      <c r="J23" s="70">
        <f>H23+I23</f>
        <v>0</v>
      </c>
      <c r="K23" s="69">
        <f t="shared" si="2"/>
        <v>0</v>
      </c>
      <c r="L23" s="71">
        <f>ROUNDDOWN(J23+K23,0)</f>
        <v>0</v>
      </c>
      <c r="M23" s="60"/>
    </row>
    <row r="24" spans="1:13" ht="13.5" customHeight="1">
      <c r="A24" s="64" t="s">
        <v>129</v>
      </c>
      <c r="B24" s="108">
        <v>19</v>
      </c>
      <c r="C24" s="103"/>
      <c r="D24" s="82">
        <v>1185</v>
      </c>
      <c r="E24" s="66">
        <v>589</v>
      </c>
      <c r="F24" s="81">
        <v>939</v>
      </c>
      <c r="G24" s="68"/>
      <c r="H24" s="69">
        <f t="shared" si="0"/>
        <v>0</v>
      </c>
      <c r="I24" s="80"/>
      <c r="J24" s="70">
        <f t="shared" si="1"/>
        <v>0</v>
      </c>
      <c r="K24" s="69">
        <f t="shared" si="2"/>
        <v>0</v>
      </c>
      <c r="L24" s="71">
        <f t="shared" si="3"/>
        <v>0</v>
      </c>
      <c r="M24" s="60"/>
    </row>
    <row r="25" spans="1:13" ht="13.5" customHeight="1">
      <c r="A25" s="64" t="s">
        <v>130</v>
      </c>
      <c r="B25" s="108">
        <v>19</v>
      </c>
      <c r="C25" s="103"/>
      <c r="D25" s="72">
        <v>1170</v>
      </c>
      <c r="E25" s="66">
        <v>610</v>
      </c>
      <c r="F25" s="81">
        <v>1226</v>
      </c>
      <c r="G25" s="68"/>
      <c r="H25" s="69">
        <f t="shared" si="0"/>
        <v>0</v>
      </c>
      <c r="I25" s="80"/>
      <c r="J25" s="70">
        <f t="shared" si="1"/>
        <v>0</v>
      </c>
      <c r="K25" s="69">
        <f t="shared" si="2"/>
        <v>0</v>
      </c>
      <c r="L25" s="71">
        <f t="shared" si="3"/>
        <v>0</v>
      </c>
      <c r="M25" s="60"/>
    </row>
    <row r="26" spans="1:13" ht="13.5" customHeight="1">
      <c r="A26" s="64" t="s">
        <v>131</v>
      </c>
      <c r="B26" s="108">
        <v>19</v>
      </c>
      <c r="C26" s="103"/>
      <c r="D26" s="72">
        <v>1110</v>
      </c>
      <c r="E26" s="66">
        <v>561</v>
      </c>
      <c r="F26" s="81">
        <v>837</v>
      </c>
      <c r="G26" s="68"/>
      <c r="H26" s="69">
        <f>ROUNDDOWN($H$6*B26,2)</f>
        <v>0</v>
      </c>
      <c r="I26" s="80"/>
      <c r="J26" s="70">
        <f t="shared" si="1"/>
        <v>0</v>
      </c>
      <c r="K26" s="69">
        <f t="shared" si="2"/>
        <v>0</v>
      </c>
      <c r="L26" s="71">
        <f t="shared" si="3"/>
        <v>0</v>
      </c>
      <c r="M26" s="60"/>
    </row>
    <row r="27" spans="1:13" s="6" customFormat="1" ht="13.5" customHeight="1">
      <c r="A27" s="46"/>
      <c r="B27" s="74"/>
      <c r="C27" s="74" t="s">
        <v>25</v>
      </c>
      <c r="D27" s="71">
        <f>SUM(D15:D26)</f>
        <v>14273</v>
      </c>
      <c r="E27" s="71">
        <f>SUM(E15:E26)</f>
        <v>7123</v>
      </c>
      <c r="F27" s="71">
        <f>SUM(F15:F26)</f>
        <v>6573</v>
      </c>
      <c r="G27" s="46" t="e">
        <v>#REF!</v>
      </c>
      <c r="H27" s="69">
        <f>SUM(H15:H26)</f>
        <v>0</v>
      </c>
      <c r="I27" s="80"/>
      <c r="J27" s="69">
        <f>SUM(J15:J26)</f>
        <v>0</v>
      </c>
      <c r="K27" s="69">
        <f>SUM(K15:K26)</f>
        <v>0</v>
      </c>
      <c r="L27" s="71">
        <f>SUM(L15:L26)</f>
        <v>0</v>
      </c>
      <c r="M27" s="74"/>
    </row>
    <row r="28" spans="1:13" ht="60" customHeight="1" thickBot="1">
      <c r="A28" s="75"/>
      <c r="B28" s="74"/>
      <c r="C28" s="74" t="s">
        <v>26</v>
      </c>
      <c r="D28" s="297">
        <f>SUM(D27:F27)</f>
        <v>27969</v>
      </c>
      <c r="E28" s="298"/>
      <c r="F28" s="298"/>
      <c r="G28" s="60"/>
      <c r="H28" s="76"/>
      <c r="I28" s="77"/>
      <c r="J28" s="77"/>
      <c r="K28" s="77"/>
      <c r="L28" s="77"/>
      <c r="M28" s="60"/>
    </row>
    <row r="29" spans="1:13" ht="24.95" customHeight="1" thickBot="1">
      <c r="A29" s="48"/>
      <c r="B29" s="74"/>
      <c r="C29" s="74"/>
      <c r="D29" s="60"/>
      <c r="E29" s="60"/>
      <c r="F29" s="60"/>
      <c r="G29" s="60"/>
      <c r="H29" s="46"/>
      <c r="I29" s="296" t="s">
        <v>111</v>
      </c>
      <c r="J29" s="302"/>
      <c r="K29" s="303">
        <f>ROUNDDOWN(L27*100/110,0)</f>
        <v>0</v>
      </c>
      <c r="L29" s="304"/>
      <c r="M29" s="60"/>
    </row>
    <row r="30" spans="1:13" ht="33" customHeight="1">
      <c r="A30" s="48"/>
      <c r="B30" s="74"/>
      <c r="C30" s="74"/>
      <c r="D30" s="60"/>
      <c r="E30" s="60"/>
      <c r="F30" s="60"/>
      <c r="G30" s="60"/>
      <c r="H30" s="46"/>
      <c r="I30" s="305" t="s">
        <v>114</v>
      </c>
      <c r="J30" s="305"/>
      <c r="K30" s="305"/>
      <c r="L30" s="305"/>
      <c r="M30" s="60"/>
    </row>
    <row r="31" spans="1:13">
      <c r="A31" s="48"/>
      <c r="B31" s="74"/>
      <c r="C31" s="74"/>
      <c r="D31" s="60"/>
      <c r="E31" s="60"/>
      <c r="F31" s="60"/>
      <c r="G31" s="60"/>
      <c r="H31" s="46"/>
      <c r="I31" s="78"/>
      <c r="J31" s="46"/>
      <c r="K31" s="74"/>
      <c r="L31" s="46"/>
      <c r="M31" s="60"/>
    </row>
    <row r="32" spans="1:13">
      <c r="A32" s="48"/>
      <c r="B32" s="74"/>
      <c r="C32" s="74"/>
      <c r="D32" s="60"/>
      <c r="E32" s="60"/>
      <c r="F32" s="60"/>
      <c r="G32" s="60"/>
      <c r="H32" s="46"/>
      <c r="I32" s="78"/>
      <c r="J32" s="46"/>
      <c r="K32" s="74"/>
      <c r="L32" s="46"/>
      <c r="M32" s="60"/>
    </row>
    <row r="35" spans="8:8">
      <c r="H35" s="90"/>
    </row>
  </sheetData>
  <sheetProtection algorithmName="SHA-512" hashValue="4R+IEPn1E7EPkv4quhbP3ktvoRL3M9nfsb4WWBSW46mgyA4KLgDQTBmw8UuVrVNcFrKde24RBYCWWoDlyp4X4A==" saltValue="t6c31Z9AvrWDPrY+ttYTpQ==" spinCount="100000" sheet="1" objects="1" scenarios="1"/>
  <mergeCells count="18">
    <mergeCell ref="I30:L30"/>
    <mergeCell ref="C8:C10"/>
    <mergeCell ref="D8:F8"/>
    <mergeCell ref="D9:F9"/>
    <mergeCell ref="D10:F10"/>
    <mergeCell ref="H13:I13"/>
    <mergeCell ref="J13:J14"/>
    <mergeCell ref="K13:K14"/>
    <mergeCell ref="L13:L14"/>
    <mergeCell ref="D28:F28"/>
    <mergeCell ref="I29:J29"/>
    <mergeCell ref="K29:L29"/>
    <mergeCell ref="A2:L2"/>
    <mergeCell ref="C5:F5"/>
    <mergeCell ref="H5:I5"/>
    <mergeCell ref="C6:C7"/>
    <mergeCell ref="D6:F6"/>
    <mergeCell ref="D7:F7"/>
  </mergeCells>
  <phoneticPr fontId="2"/>
  <printOptions horizontalCentered="1"/>
  <pageMargins left="0.39370078740157483" right="0.39370078740157483" top="0.78740157480314965" bottom="0.39370078740157483" header="0.35433070866141736" footer="0"/>
  <pageSetup paperSize="9" scale="90" orientation="landscape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</sheetPr>
  <dimension ref="A1:M46"/>
  <sheetViews>
    <sheetView view="pageBreakPreview" zoomScale="85" zoomScaleNormal="75" zoomScaleSheetLayoutView="85" zoomScalePageLayoutView="85" workbookViewId="0">
      <selection activeCell="I6" sqref="I6"/>
    </sheetView>
  </sheetViews>
  <sheetFormatPr defaultRowHeight="13.5"/>
  <cols>
    <col min="1" max="1" width="15.5" style="3" customWidth="1"/>
    <col min="2" max="2" width="9.25" style="6" bestFit="1" customWidth="1"/>
    <col min="3" max="3" width="7.5" style="6" bestFit="1" customWidth="1"/>
    <col min="4" max="6" width="9.625" style="7" customWidth="1"/>
    <col min="7" max="7" width="13.625" style="7" hidden="1" customWidth="1"/>
    <col min="8" max="10" width="15.625" style="2" customWidth="1"/>
    <col min="11" max="11" width="20.625" style="6" customWidth="1"/>
    <col min="12" max="12" width="20.625" style="2" customWidth="1"/>
    <col min="13" max="13" width="3.125" style="7" customWidth="1"/>
    <col min="14" max="16384" width="9" style="7"/>
  </cols>
  <sheetData>
    <row r="1" spans="1:13" ht="34.5" customHeight="1">
      <c r="A1" s="48"/>
      <c r="B1" s="74"/>
      <c r="C1" s="74"/>
      <c r="D1" s="60"/>
      <c r="E1" s="60"/>
      <c r="F1" s="60"/>
      <c r="G1" s="60"/>
      <c r="H1" s="46"/>
      <c r="I1" s="46"/>
      <c r="J1" s="46"/>
      <c r="K1" s="74"/>
      <c r="L1" s="46"/>
      <c r="M1" s="60"/>
    </row>
    <row r="2" spans="1:13" s="1" customFormat="1" ht="24.95" customHeight="1">
      <c r="A2" s="313" t="s">
        <v>132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40"/>
    </row>
    <row r="3" spans="1:13" s="1" customFormat="1" ht="24.95" customHeight="1">
      <c r="A3" s="39" t="s">
        <v>70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40"/>
    </row>
    <row r="4" spans="1:13" s="1" customFormat="1" ht="9.9499999999999993" customHeight="1">
      <c r="A4" s="41"/>
      <c r="B4" s="42"/>
      <c r="C4" s="43"/>
      <c r="D4" s="44"/>
      <c r="E4" s="42"/>
      <c r="F4" s="45"/>
      <c r="G4" s="44"/>
      <c r="H4" s="45"/>
      <c r="I4" s="46"/>
      <c r="J4" s="46"/>
      <c r="K4" s="42"/>
      <c r="L4" s="42"/>
      <c r="M4" s="44"/>
    </row>
    <row r="5" spans="1:13" s="1" customFormat="1" ht="20.100000000000001" customHeight="1" thickBot="1">
      <c r="A5" s="44"/>
      <c r="B5" s="42"/>
      <c r="C5" s="317" t="s">
        <v>7</v>
      </c>
      <c r="D5" s="318"/>
      <c r="E5" s="319"/>
      <c r="F5" s="320" t="s">
        <v>65</v>
      </c>
      <c r="G5" s="318"/>
      <c r="H5" s="319"/>
      <c r="I5" s="47"/>
      <c r="J5" s="44"/>
      <c r="K5" s="42"/>
      <c r="L5" s="42"/>
      <c r="M5" s="44"/>
    </row>
    <row r="6" spans="1:13" s="1" customFormat="1" ht="20.100000000000001" customHeight="1" thickBot="1">
      <c r="A6" s="48"/>
      <c r="B6" s="42"/>
      <c r="C6" s="321" t="s">
        <v>8</v>
      </c>
      <c r="D6" s="295" t="s">
        <v>9</v>
      </c>
      <c r="E6" s="302"/>
      <c r="F6" s="117">
        <f>'グループ(ハ)'!F6</f>
        <v>0</v>
      </c>
      <c r="G6" s="124" t="s">
        <v>10</v>
      </c>
      <c r="H6" s="52" t="s">
        <v>5</v>
      </c>
      <c r="I6" s="46"/>
      <c r="J6" s="46"/>
      <c r="K6" s="42"/>
      <c r="L6" s="42"/>
      <c r="M6" s="44"/>
    </row>
    <row r="7" spans="1:13" s="1" customFormat="1" ht="20.100000000000001" customHeight="1" thickBot="1">
      <c r="A7" s="48"/>
      <c r="B7" s="42"/>
      <c r="C7" s="322"/>
      <c r="D7" s="296" t="s">
        <v>75</v>
      </c>
      <c r="E7" s="295"/>
      <c r="F7" s="79"/>
      <c r="G7" s="125" t="s">
        <v>10</v>
      </c>
      <c r="H7" s="52" t="s">
        <v>5</v>
      </c>
      <c r="I7" s="46"/>
      <c r="J7" s="46"/>
      <c r="K7" s="42"/>
      <c r="L7" s="42"/>
      <c r="M7" s="44"/>
    </row>
    <row r="8" spans="1:13" s="1" customFormat="1" ht="20.100000000000001" customHeight="1" thickBot="1">
      <c r="A8" s="48"/>
      <c r="B8" s="42"/>
      <c r="C8" s="294" t="s">
        <v>11</v>
      </c>
      <c r="D8" s="299" t="s">
        <v>99</v>
      </c>
      <c r="E8" s="323"/>
      <c r="F8" s="119">
        <f>'グループ(ハ)'!F8</f>
        <v>0</v>
      </c>
      <c r="G8" s="126" t="s">
        <v>6</v>
      </c>
      <c r="H8" s="53" t="s">
        <v>6</v>
      </c>
      <c r="I8" s="46"/>
      <c r="J8" s="46"/>
      <c r="K8" s="42"/>
      <c r="L8" s="42"/>
      <c r="M8" s="44"/>
    </row>
    <row r="9" spans="1:13" s="1" customFormat="1" ht="20.100000000000001" customHeight="1" thickBot="1">
      <c r="A9" s="48"/>
      <c r="B9" s="42"/>
      <c r="C9" s="294"/>
      <c r="D9" s="300" t="s">
        <v>98</v>
      </c>
      <c r="E9" s="324"/>
      <c r="F9" s="121">
        <f>'グループ(ハ)'!F9</f>
        <v>0</v>
      </c>
      <c r="G9" s="127" t="s">
        <v>6</v>
      </c>
      <c r="H9" s="54" t="s">
        <v>6</v>
      </c>
      <c r="I9" s="46"/>
      <c r="J9" s="46"/>
      <c r="K9" s="42"/>
      <c r="L9" s="42"/>
      <c r="M9" s="44"/>
    </row>
    <row r="10" spans="1:13" s="1" customFormat="1" ht="20.100000000000001" customHeight="1">
      <c r="A10" s="48"/>
      <c r="B10" s="42"/>
      <c r="C10" s="294"/>
      <c r="D10" s="301" t="s">
        <v>71</v>
      </c>
      <c r="E10" s="325"/>
      <c r="F10" s="128"/>
      <c r="G10" s="129" t="s">
        <v>6</v>
      </c>
      <c r="H10" s="55" t="s">
        <v>6</v>
      </c>
      <c r="I10" s="46"/>
      <c r="J10" s="46"/>
      <c r="K10" s="42"/>
      <c r="L10" s="42"/>
      <c r="M10" s="44"/>
    </row>
    <row r="11" spans="1:13" s="1" customFormat="1" ht="20.100000000000001" customHeight="1">
      <c r="A11" s="48"/>
      <c r="B11" s="42"/>
      <c r="C11" s="111" t="s">
        <v>117</v>
      </c>
      <c r="D11" s="112"/>
      <c r="E11" s="112"/>
      <c r="F11" s="130"/>
      <c r="G11" s="51"/>
      <c r="H11" s="113"/>
      <c r="I11" s="46"/>
      <c r="J11" s="46"/>
      <c r="K11" s="42"/>
      <c r="L11" s="42"/>
      <c r="M11" s="44"/>
    </row>
    <row r="12" spans="1:13" s="1" customFormat="1" ht="15" customHeight="1">
      <c r="A12" s="48"/>
      <c r="B12" s="42"/>
      <c r="C12" s="44"/>
      <c r="D12" s="49"/>
      <c r="E12" s="50"/>
      <c r="F12" s="51"/>
      <c r="G12" s="44"/>
      <c r="H12" s="42"/>
      <c r="I12" s="46"/>
      <c r="J12" s="46"/>
      <c r="K12" s="42"/>
      <c r="L12" s="42"/>
      <c r="M12" s="44"/>
    </row>
    <row r="13" spans="1:13" ht="18" customHeight="1">
      <c r="A13" s="56"/>
      <c r="B13" s="57" t="s">
        <v>27</v>
      </c>
      <c r="C13" s="57" t="s">
        <v>17</v>
      </c>
      <c r="D13" s="57" t="s">
        <v>72</v>
      </c>
      <c r="E13" s="57" t="s">
        <v>73</v>
      </c>
      <c r="F13" s="57" t="s">
        <v>71</v>
      </c>
      <c r="G13" s="58" t="s">
        <v>18</v>
      </c>
      <c r="H13" s="306" t="s">
        <v>19</v>
      </c>
      <c r="I13" s="307"/>
      <c r="J13" s="308" t="s">
        <v>20</v>
      </c>
      <c r="K13" s="329" t="s">
        <v>21</v>
      </c>
      <c r="L13" s="311" t="s">
        <v>66</v>
      </c>
      <c r="M13" s="60"/>
    </row>
    <row r="14" spans="1:13" ht="18" customHeight="1">
      <c r="A14" s="61"/>
      <c r="B14" s="62" t="s">
        <v>22</v>
      </c>
      <c r="C14" s="62" t="s">
        <v>23</v>
      </c>
      <c r="D14" s="62" t="s">
        <v>24</v>
      </c>
      <c r="E14" s="62" t="s">
        <v>24</v>
      </c>
      <c r="F14" s="62" t="s">
        <v>24</v>
      </c>
      <c r="G14" s="63"/>
      <c r="H14" s="59" t="s">
        <v>74</v>
      </c>
      <c r="I14" s="59" t="s">
        <v>76</v>
      </c>
      <c r="J14" s="309"/>
      <c r="K14" s="329"/>
      <c r="L14" s="312"/>
      <c r="M14" s="60"/>
    </row>
    <row r="15" spans="1:13" ht="13.5" customHeight="1">
      <c r="A15" s="64" t="s">
        <v>120</v>
      </c>
      <c r="B15" s="114">
        <v>87.5</v>
      </c>
      <c r="C15" s="62">
        <v>90</v>
      </c>
      <c r="D15" s="65"/>
      <c r="E15" s="115">
        <v>33161</v>
      </c>
      <c r="F15" s="67"/>
      <c r="G15" s="68">
        <v>1256</v>
      </c>
      <c r="H15" s="69">
        <f>IF(E15&gt;0,ROUNDDOWN($F$6*B15*(1.85-C15/100),2),ROUNDDOWN($F$6*B15*0.5,2))</f>
        <v>0</v>
      </c>
      <c r="I15" s="80"/>
      <c r="J15" s="70">
        <f>H15+I15</f>
        <v>0</v>
      </c>
      <c r="K15" s="69">
        <f>ROUNDDOWN(D15*$F$8+E15*$F$9+F15*$F$10,2)</f>
        <v>0</v>
      </c>
      <c r="L15" s="71">
        <f>ROUNDDOWN(J15+K15,0)</f>
        <v>0</v>
      </c>
      <c r="M15" s="60"/>
    </row>
    <row r="16" spans="1:13" ht="13.5" customHeight="1">
      <c r="A16" s="64" t="s">
        <v>121</v>
      </c>
      <c r="B16" s="114">
        <v>87.5</v>
      </c>
      <c r="C16" s="62">
        <v>90</v>
      </c>
      <c r="D16" s="65"/>
      <c r="E16" s="140">
        <v>23229</v>
      </c>
      <c r="F16" s="67"/>
      <c r="G16" s="68">
        <v>1275</v>
      </c>
      <c r="H16" s="69">
        <f t="shared" ref="H16:H23" si="0">IF(E16&gt;0,ROUNDDOWN($F$6*B16*(1.85-C16/100),2),ROUNDDOWN($F$6*B16*0.5,2))</f>
        <v>0</v>
      </c>
      <c r="I16" s="80"/>
      <c r="J16" s="70">
        <f t="shared" ref="J16:J26" si="1">H16+I16</f>
        <v>0</v>
      </c>
      <c r="K16" s="69">
        <f t="shared" ref="K16:K26" si="2">ROUNDDOWN(D16*$F$8+E16*$F$9+F16*$F$10,2)</f>
        <v>0</v>
      </c>
      <c r="L16" s="71">
        <f>ROUNDDOWN(J16+K16,0)</f>
        <v>0</v>
      </c>
      <c r="M16" s="60"/>
    </row>
    <row r="17" spans="1:13" ht="13.5" customHeight="1">
      <c r="A17" s="64" t="s">
        <v>122</v>
      </c>
      <c r="B17" s="114">
        <v>87.5</v>
      </c>
      <c r="C17" s="62">
        <v>90</v>
      </c>
      <c r="D17" s="65"/>
      <c r="E17" s="140">
        <v>656</v>
      </c>
      <c r="F17" s="67"/>
      <c r="G17" s="68">
        <v>1307</v>
      </c>
      <c r="H17" s="69">
        <f t="shared" si="0"/>
        <v>0</v>
      </c>
      <c r="I17" s="80"/>
      <c r="J17" s="70">
        <f t="shared" si="1"/>
        <v>0</v>
      </c>
      <c r="K17" s="69">
        <f t="shared" si="2"/>
        <v>0</v>
      </c>
      <c r="L17" s="71">
        <f>ROUNDDOWN(J17+K17,0)</f>
        <v>0</v>
      </c>
      <c r="M17" s="60"/>
    </row>
    <row r="18" spans="1:13" ht="13.5" customHeight="1">
      <c r="A18" s="64" t="s">
        <v>123</v>
      </c>
      <c r="B18" s="114">
        <v>87.5</v>
      </c>
      <c r="C18" s="62">
        <v>90</v>
      </c>
      <c r="D18" s="65"/>
      <c r="E18" s="141">
        <v>34763</v>
      </c>
      <c r="F18" s="67"/>
      <c r="G18" s="68"/>
      <c r="H18" s="69">
        <f t="shared" si="0"/>
        <v>0</v>
      </c>
      <c r="I18" s="80"/>
      <c r="J18" s="70">
        <f t="shared" si="1"/>
        <v>0</v>
      </c>
      <c r="K18" s="69">
        <f t="shared" si="2"/>
        <v>0</v>
      </c>
      <c r="L18" s="71">
        <f t="shared" ref="L18:L26" si="3">ROUNDDOWN(J18+K18,0)</f>
        <v>0</v>
      </c>
      <c r="M18" s="60"/>
    </row>
    <row r="19" spans="1:13" ht="13.5" customHeight="1">
      <c r="A19" s="64" t="s">
        <v>124</v>
      </c>
      <c r="B19" s="114">
        <v>87.5</v>
      </c>
      <c r="C19" s="62">
        <v>90</v>
      </c>
      <c r="D19" s="65"/>
      <c r="E19" s="141">
        <v>30795</v>
      </c>
      <c r="F19" s="67"/>
      <c r="G19" s="68">
        <v>1256</v>
      </c>
      <c r="H19" s="69">
        <f t="shared" si="0"/>
        <v>0</v>
      </c>
      <c r="I19" s="80"/>
      <c r="J19" s="70">
        <f>H19+I19</f>
        <v>0</v>
      </c>
      <c r="K19" s="69">
        <f t="shared" si="2"/>
        <v>0</v>
      </c>
      <c r="L19" s="71">
        <f>ROUNDDOWN(J19+K19,0)</f>
        <v>0</v>
      </c>
      <c r="M19" s="60"/>
    </row>
    <row r="20" spans="1:13" ht="13.5" customHeight="1">
      <c r="A20" s="64" t="s">
        <v>125</v>
      </c>
      <c r="B20" s="114">
        <v>87.5</v>
      </c>
      <c r="C20" s="62">
        <v>90</v>
      </c>
      <c r="D20" s="65"/>
      <c r="E20" s="141">
        <v>29967</v>
      </c>
      <c r="F20" s="67"/>
      <c r="G20" s="68">
        <v>1275</v>
      </c>
      <c r="H20" s="69">
        <f t="shared" si="0"/>
        <v>0</v>
      </c>
      <c r="I20" s="80"/>
      <c r="J20" s="70">
        <f>H20+I20</f>
        <v>0</v>
      </c>
      <c r="K20" s="69">
        <f t="shared" si="2"/>
        <v>0</v>
      </c>
      <c r="L20" s="71">
        <f>ROUNDDOWN(J20+K20,0)</f>
        <v>0</v>
      </c>
      <c r="M20" s="60"/>
    </row>
    <row r="21" spans="1:13" ht="13.5" customHeight="1">
      <c r="A21" s="64" t="s">
        <v>126</v>
      </c>
      <c r="B21" s="114">
        <v>87.5</v>
      </c>
      <c r="C21" s="62">
        <v>90</v>
      </c>
      <c r="D21" s="65"/>
      <c r="E21" s="141">
        <v>36341</v>
      </c>
      <c r="F21" s="67"/>
      <c r="G21" s="68">
        <v>1307</v>
      </c>
      <c r="H21" s="69">
        <f t="shared" si="0"/>
        <v>0</v>
      </c>
      <c r="I21" s="80"/>
      <c r="J21" s="70">
        <f>H21+I21</f>
        <v>0</v>
      </c>
      <c r="K21" s="69">
        <f t="shared" si="2"/>
        <v>0</v>
      </c>
      <c r="L21" s="71">
        <f>ROUNDDOWN(J21+K21,0)</f>
        <v>0</v>
      </c>
      <c r="M21" s="60"/>
    </row>
    <row r="22" spans="1:13" ht="13.5" customHeight="1">
      <c r="A22" s="64" t="s">
        <v>127</v>
      </c>
      <c r="B22" s="114">
        <v>87.5</v>
      </c>
      <c r="C22" s="62">
        <v>90</v>
      </c>
      <c r="D22" s="65"/>
      <c r="E22" s="115">
        <v>36387</v>
      </c>
      <c r="F22" s="67"/>
      <c r="G22" s="68"/>
      <c r="H22" s="69">
        <f t="shared" si="0"/>
        <v>0</v>
      </c>
      <c r="I22" s="80"/>
      <c r="J22" s="70">
        <f>H22+I22</f>
        <v>0</v>
      </c>
      <c r="K22" s="69">
        <f t="shared" si="2"/>
        <v>0</v>
      </c>
      <c r="L22" s="71">
        <f>ROUNDDOWN(J22+K22,0)</f>
        <v>0</v>
      </c>
      <c r="M22" s="60"/>
    </row>
    <row r="23" spans="1:13" ht="13.5" customHeight="1">
      <c r="A23" s="64" t="s">
        <v>128</v>
      </c>
      <c r="B23" s="114">
        <v>87.5</v>
      </c>
      <c r="C23" s="62">
        <v>90</v>
      </c>
      <c r="D23" s="65"/>
      <c r="E23" s="115">
        <v>30793</v>
      </c>
      <c r="F23" s="67"/>
      <c r="G23" s="68"/>
      <c r="H23" s="69">
        <f t="shared" si="0"/>
        <v>0</v>
      </c>
      <c r="I23" s="80"/>
      <c r="J23" s="70">
        <f>H23+I23</f>
        <v>0</v>
      </c>
      <c r="K23" s="69">
        <f t="shared" si="2"/>
        <v>0</v>
      </c>
      <c r="L23" s="71">
        <f>ROUNDDOWN(J23+K23,0)</f>
        <v>0</v>
      </c>
      <c r="M23" s="60"/>
    </row>
    <row r="24" spans="1:13" ht="13.5" customHeight="1">
      <c r="A24" s="64" t="s">
        <v>129</v>
      </c>
      <c r="B24" s="114">
        <v>87.5</v>
      </c>
      <c r="C24" s="62">
        <v>90</v>
      </c>
      <c r="D24" s="138">
        <v>32867</v>
      </c>
      <c r="E24" s="73"/>
      <c r="F24" s="67"/>
      <c r="G24" s="68"/>
      <c r="H24" s="69">
        <f>IF(D24&gt;0,ROUNDDOWN($F$6*B24*(1.85-C24/100),2),ROUNDDOWN($F$6*B24*0.5,2))</f>
        <v>0</v>
      </c>
      <c r="I24" s="80"/>
      <c r="J24" s="70">
        <f t="shared" si="1"/>
        <v>0</v>
      </c>
      <c r="K24" s="69">
        <f t="shared" si="2"/>
        <v>0</v>
      </c>
      <c r="L24" s="71">
        <f t="shared" si="3"/>
        <v>0</v>
      </c>
      <c r="M24" s="60"/>
    </row>
    <row r="25" spans="1:13" ht="13.5" customHeight="1">
      <c r="A25" s="64" t="s">
        <v>130</v>
      </c>
      <c r="B25" s="114">
        <v>87.5</v>
      </c>
      <c r="C25" s="62">
        <v>90</v>
      </c>
      <c r="D25" s="139">
        <v>32868</v>
      </c>
      <c r="E25" s="73"/>
      <c r="F25" s="67"/>
      <c r="G25" s="68"/>
      <c r="H25" s="69">
        <f>IF(D25&gt;0,ROUNDDOWN($F$6*B25*(1.85-C25/100),2),ROUNDDOWN($F$6*B25*0.5,2))</f>
        <v>0</v>
      </c>
      <c r="I25" s="80"/>
      <c r="J25" s="70">
        <f t="shared" si="1"/>
        <v>0</v>
      </c>
      <c r="K25" s="69">
        <f t="shared" si="2"/>
        <v>0</v>
      </c>
      <c r="L25" s="71">
        <f t="shared" si="3"/>
        <v>0</v>
      </c>
      <c r="M25" s="60"/>
    </row>
    <row r="26" spans="1:13" ht="13.5" customHeight="1">
      <c r="A26" s="64" t="s">
        <v>131</v>
      </c>
      <c r="B26" s="114">
        <v>87.5</v>
      </c>
      <c r="C26" s="62">
        <v>90</v>
      </c>
      <c r="D26" s="138">
        <v>34953</v>
      </c>
      <c r="E26" s="73"/>
      <c r="F26" s="67"/>
      <c r="G26" s="68"/>
      <c r="H26" s="69">
        <f>IF(D26&gt;0,ROUNDDOWN($F$6*B26*(1.85-C26/100),2),ROUNDDOWN($F$6*B26*0.5,2))</f>
        <v>0</v>
      </c>
      <c r="I26" s="80"/>
      <c r="J26" s="70">
        <f t="shared" si="1"/>
        <v>0</v>
      </c>
      <c r="K26" s="69">
        <f t="shared" si="2"/>
        <v>0</v>
      </c>
      <c r="L26" s="71">
        <f t="shared" si="3"/>
        <v>0</v>
      </c>
      <c r="M26" s="60"/>
    </row>
    <row r="27" spans="1:13" s="6" customFormat="1" ht="13.5" customHeight="1">
      <c r="A27" s="46"/>
      <c r="B27" s="74"/>
      <c r="C27" s="74" t="s">
        <v>25</v>
      </c>
      <c r="D27" s="71">
        <f>SUM(D15:D26)</f>
        <v>100688</v>
      </c>
      <c r="E27" s="71">
        <f>SUM(E15:E26)</f>
        <v>256092</v>
      </c>
      <c r="F27" s="71">
        <f>SUM(F15:F26)</f>
        <v>0</v>
      </c>
      <c r="G27" s="46" t="e">
        <v>#REF!</v>
      </c>
      <c r="H27" s="69">
        <f>SUM(H15:H26)</f>
        <v>0</v>
      </c>
      <c r="I27" s="80"/>
      <c r="J27" s="69">
        <f>SUM(J15:J26)</f>
        <v>0</v>
      </c>
      <c r="K27" s="69">
        <f>SUM(K15:K26)</f>
        <v>0</v>
      </c>
      <c r="L27" s="71">
        <f>SUM(L15:L26)</f>
        <v>0</v>
      </c>
      <c r="M27" s="74"/>
    </row>
    <row r="28" spans="1:13" ht="60" customHeight="1" thickBot="1">
      <c r="A28" s="75"/>
      <c r="B28" s="74"/>
      <c r="C28" s="74" t="s">
        <v>26</v>
      </c>
      <c r="D28" s="297">
        <f>SUM(D27:F27)</f>
        <v>356780</v>
      </c>
      <c r="E28" s="298"/>
      <c r="F28" s="298"/>
      <c r="G28" s="60"/>
      <c r="H28" s="76"/>
      <c r="I28" s="77"/>
      <c r="J28" s="77"/>
      <c r="K28" s="77"/>
      <c r="L28" s="77"/>
      <c r="M28" s="60"/>
    </row>
    <row r="29" spans="1:13" ht="24.95" customHeight="1" thickBot="1">
      <c r="A29" s="48"/>
      <c r="B29" s="74"/>
      <c r="C29" s="74"/>
      <c r="D29" s="60"/>
      <c r="E29" s="60"/>
      <c r="F29" s="60"/>
      <c r="G29" s="60"/>
      <c r="H29" s="46"/>
      <c r="I29" s="296" t="s">
        <v>112</v>
      </c>
      <c r="J29" s="302"/>
      <c r="K29" s="303">
        <f>ROUNDDOWN(L27*100/110,0)</f>
        <v>0</v>
      </c>
      <c r="L29" s="304"/>
      <c r="M29" s="60"/>
    </row>
    <row r="30" spans="1:13" ht="33" customHeight="1">
      <c r="A30" s="48"/>
      <c r="B30" s="74"/>
      <c r="C30" s="74"/>
      <c r="D30" s="60"/>
      <c r="E30" s="60"/>
      <c r="F30" s="60"/>
      <c r="G30" s="60"/>
      <c r="H30" s="46"/>
      <c r="I30" s="305" t="s">
        <v>115</v>
      </c>
      <c r="J30" s="305"/>
      <c r="K30" s="305"/>
      <c r="L30" s="305"/>
      <c r="M30" s="60"/>
    </row>
    <row r="31" spans="1:13">
      <c r="A31" s="48"/>
      <c r="B31" s="74"/>
      <c r="C31" s="74"/>
      <c r="D31" s="60"/>
      <c r="E31" s="60"/>
      <c r="F31" s="60"/>
      <c r="G31" s="60"/>
      <c r="H31" s="46"/>
      <c r="I31" s="78"/>
      <c r="J31" s="46"/>
      <c r="K31" s="74"/>
      <c r="L31" s="46"/>
      <c r="M31" s="60"/>
    </row>
    <row r="32" spans="1:13">
      <c r="A32" s="48"/>
      <c r="B32" s="74"/>
      <c r="C32" s="74"/>
      <c r="D32" s="60"/>
      <c r="E32" s="60"/>
      <c r="F32" s="60"/>
      <c r="G32" s="60"/>
      <c r="H32" s="46"/>
      <c r="I32" s="78"/>
      <c r="J32" s="46"/>
      <c r="K32" s="74"/>
      <c r="L32" s="46"/>
      <c r="M32" s="60"/>
    </row>
    <row r="46" spans="9:11">
      <c r="I46" s="326"/>
      <c r="J46" s="327"/>
      <c r="K46" s="328"/>
    </row>
  </sheetData>
  <sheetProtection password="EC0F" sheet="1"/>
  <mergeCells count="19">
    <mergeCell ref="I46:K46"/>
    <mergeCell ref="K13:K14"/>
    <mergeCell ref="L13:L14"/>
    <mergeCell ref="D28:F28"/>
    <mergeCell ref="I29:J29"/>
    <mergeCell ref="K29:L29"/>
    <mergeCell ref="I30:L30"/>
    <mergeCell ref="J13:J14"/>
    <mergeCell ref="C8:C10"/>
    <mergeCell ref="D8:E8"/>
    <mergeCell ref="D9:E9"/>
    <mergeCell ref="D10:E10"/>
    <mergeCell ref="H13:I13"/>
    <mergeCell ref="A2:L2"/>
    <mergeCell ref="C5:E5"/>
    <mergeCell ref="F5:H5"/>
    <mergeCell ref="C6:C7"/>
    <mergeCell ref="D6:E6"/>
    <mergeCell ref="D7:E7"/>
  </mergeCells>
  <phoneticPr fontId="2"/>
  <dataValidations count="1">
    <dataValidation type="list" allowBlank="1" showInputMessage="1" showErrorMessage="1" sqref="N2:N3">
      <formula1>連番</formula1>
    </dataValidation>
  </dataValidations>
  <printOptions horizontalCentered="1"/>
  <pageMargins left="0.39370078740157483" right="0.39370078740157483" top="0.78740157480314965" bottom="0.39370078740157483" header="0.35433070866141736" footer="0"/>
  <pageSetup paperSize="9" scale="9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入札経過表</vt:lpstr>
      <vt:lpstr>公表用　入札経過</vt:lpstr>
      <vt:lpstr>入札金額</vt:lpstr>
      <vt:lpstr>グループ(イ)</vt:lpstr>
      <vt:lpstr>グループ(ロ)</vt:lpstr>
      <vt:lpstr>グループ(ハ)</vt:lpstr>
      <vt:lpstr>グループ(イ')</vt:lpstr>
      <vt:lpstr>グループ(ロ')</vt:lpstr>
      <vt:lpstr>'グループ(イ)'!Print_Area</vt:lpstr>
      <vt:lpstr>'グループ(イ'')'!Print_Area</vt:lpstr>
      <vt:lpstr>'グループ(ハ)'!Print_Area</vt:lpstr>
      <vt:lpstr>'グループ(ロ)'!Print_Area</vt:lpstr>
      <vt:lpstr>'グループ(ロ'')'!Print_Area</vt:lpstr>
      <vt:lpstr>'公表用　入札経過'!Print_Area</vt:lpstr>
      <vt:lpstr>入札金額!Print_Area</vt:lpstr>
      <vt:lpstr>入札経過表!Print_Area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ma000323</dc:creator>
  <cp:lastModifiedBy>鈴木　健将</cp:lastModifiedBy>
  <cp:lastPrinted>2022-05-09T09:22:41Z</cp:lastPrinted>
  <dcterms:created xsi:type="dcterms:W3CDTF">2004-03-12T02:45:15Z</dcterms:created>
  <dcterms:modified xsi:type="dcterms:W3CDTF">2022-05-12T09:17:54Z</dcterms:modified>
</cp:coreProperties>
</file>