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CC79D694-AFEE-4B04-A88A-769FDAB92CDC}" revIDLastSave="0" xr10:uidLastSave="{00000000-0000-0000-0000-000000000000}"/>
  <bookViews>
    <workbookView tabRatio="845" xr2:uid="{00000000-000D-0000-FFFF-FFFF00000000}" windowHeight="16440" windowWidth="29040" xWindow="28680" yWindow="-120"/>
  </bookViews>
  <sheets>
    <sheet r:id="rId1" name="不納欠損額（一般・特会）" sheetId="29"/>
  </sheets>
  <definedNames>
    <definedName hidden="1" localSheetId="0" name="_xlnm._FilterDatabase">'不納欠損額（一般・特会）'!$A$6:$P$6</definedName>
    <definedName localSheetId="0" name="_xlnm.Print_Area">'不納欠損額（一般・特会）'!$A$1:$N$79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5" i="29" l="1"/>
  <c r="M74" i="29"/>
  <c r="M57" i="29"/>
  <c r="M52" i="29"/>
  <c r="M51" i="29"/>
  <c r="M61" i="29"/>
  <c r="L46" i="29" l="1"/>
  <c r="L45" i="29" s="1"/>
  <c r="L29" i="29" l="1"/>
  <c r="L28" i="29" s="1"/>
  <c r="M29" i="29" l="1"/>
  <c r="M28" i="29" s="1"/>
  <c r="M31" i="29"/>
  <c r="M39" i="29"/>
  <c r="M20" i="29"/>
  <c r="M16" i="29"/>
  <c r="M13" i="29"/>
  <c r="M12" i="29"/>
  <c r="M11" i="29"/>
  <c r="M10" i="29"/>
  <c r="L73" i="29" l="1"/>
  <c r="L72" i="29" s="1"/>
  <c r="L71" i="29" s="1"/>
  <c r="L69" i="29"/>
  <c r="L68" i="29" s="1"/>
  <c r="L60" i="29"/>
  <c r="L59" i="29" s="1"/>
  <c r="L56" i="29"/>
  <c r="L54" i="29"/>
  <c r="L53" i="29" s="1"/>
  <c r="L50" i="29"/>
  <c r="L49" i="29" s="1"/>
  <c r="L43" i="29"/>
  <c r="L41" i="29"/>
  <c r="L38" i="29"/>
  <c r="L30" i="29"/>
  <c r="L25" i="29"/>
  <c r="L23" i="29"/>
  <c r="L19" i="29"/>
  <c r="L18" i="29" s="1"/>
  <c r="L17" i="29" s="1"/>
  <c r="L9" i="29"/>
  <c r="L8" i="29" s="1"/>
  <c r="N62" i="29"/>
  <c r="N32" i="29"/>
  <c r="M73" i="29"/>
  <c r="M72" i="29" s="1"/>
  <c r="M71" i="29" s="1"/>
  <c r="K73" i="29"/>
  <c r="K72" i="29" s="1"/>
  <c r="K71" i="29" s="1"/>
  <c r="J73" i="29"/>
  <c r="J72" i="29" s="1"/>
  <c r="J71" i="29" s="1"/>
  <c r="I73" i="29"/>
  <c r="I72" i="29" s="1"/>
  <c r="I71" i="29" s="1"/>
  <c r="M69" i="29"/>
  <c r="M68" i="29" s="1"/>
  <c r="K69" i="29"/>
  <c r="K68" i="29" s="1"/>
  <c r="J69" i="29"/>
  <c r="J68" i="29" s="1"/>
  <c r="I69" i="29"/>
  <c r="I68" i="29" s="1"/>
  <c r="M60" i="29"/>
  <c r="M59" i="29" s="1"/>
  <c r="K60" i="29"/>
  <c r="K59" i="29" s="1"/>
  <c r="J60" i="29"/>
  <c r="J59" i="29" s="1"/>
  <c r="I60" i="29"/>
  <c r="I59" i="29" s="1"/>
  <c r="M56" i="29"/>
  <c r="K56" i="29"/>
  <c r="J56" i="29"/>
  <c r="J53" i="29" s="1"/>
  <c r="I56" i="29"/>
  <c r="I53" i="29" s="1"/>
  <c r="M54" i="29"/>
  <c r="K54" i="29"/>
  <c r="J54" i="29"/>
  <c r="I54" i="29"/>
  <c r="M50" i="29"/>
  <c r="M49" i="29" s="1"/>
  <c r="K50" i="29"/>
  <c r="K49" i="29" s="1"/>
  <c r="J50" i="29"/>
  <c r="J49" i="29" s="1"/>
  <c r="I50" i="29"/>
  <c r="I49" i="29" s="1"/>
  <c r="K45" i="29"/>
  <c r="J45" i="29"/>
  <c r="I45" i="29"/>
  <c r="M43" i="29"/>
  <c r="K43" i="29"/>
  <c r="J43" i="29"/>
  <c r="I43" i="29"/>
  <c r="M41" i="29"/>
  <c r="K41" i="29"/>
  <c r="J41" i="29"/>
  <c r="I41" i="29"/>
  <c r="M38" i="29"/>
  <c r="K38" i="29"/>
  <c r="J38" i="29"/>
  <c r="I38" i="29"/>
  <c r="M30" i="29"/>
  <c r="K30" i="29"/>
  <c r="J30" i="29"/>
  <c r="I30" i="29"/>
  <c r="K28" i="29"/>
  <c r="J28" i="29"/>
  <c r="I28" i="29"/>
  <c r="M25" i="29"/>
  <c r="K25" i="29"/>
  <c r="J25" i="29"/>
  <c r="I25" i="29"/>
  <c r="M23" i="29"/>
  <c r="K23" i="29"/>
  <c r="J23" i="29"/>
  <c r="I23" i="29"/>
  <c r="M19" i="29"/>
  <c r="M18" i="29" s="1"/>
  <c r="M17" i="29" s="1"/>
  <c r="K19" i="29"/>
  <c r="K18" i="29" s="1"/>
  <c r="K17" i="29" s="1"/>
  <c r="J19" i="29"/>
  <c r="J18" i="29" s="1"/>
  <c r="J17" i="29" s="1"/>
  <c r="I19" i="29"/>
  <c r="I18" i="29" s="1"/>
  <c r="I17" i="29" s="1"/>
  <c r="M9" i="29"/>
  <c r="M8" i="29" s="1"/>
  <c r="K9" i="29"/>
  <c r="K8" i="29" s="1"/>
  <c r="J9" i="29"/>
  <c r="J8" i="29" s="1"/>
  <c r="I9" i="29"/>
  <c r="I8" i="29" s="1"/>
  <c r="L40" i="29" l="1"/>
  <c r="I58" i="29"/>
  <c r="I40" i="29"/>
  <c r="L58" i="29"/>
  <c r="K40" i="29"/>
  <c r="M40" i="29"/>
  <c r="L48" i="29"/>
  <c r="L47" i="29" s="1"/>
  <c r="K53" i="29"/>
  <c r="K48" i="29" s="1"/>
  <c r="K47" i="29" s="1"/>
  <c r="L22" i="29"/>
  <c r="L21" i="29" s="1"/>
  <c r="L7" i="29" s="1"/>
  <c r="I22" i="29"/>
  <c r="I21" i="29" s="1"/>
  <c r="K58" i="29"/>
  <c r="J40" i="29"/>
  <c r="J22" i="29"/>
  <c r="J21" i="29" s="1"/>
  <c r="M58" i="29"/>
  <c r="M22" i="29"/>
  <c r="M21" i="29" s="1"/>
  <c r="K22" i="29"/>
  <c r="K21" i="29" s="1"/>
  <c r="I48" i="29"/>
  <c r="M53" i="29"/>
  <c r="M48" i="29" s="1"/>
  <c r="J48" i="29"/>
  <c r="J58" i="29"/>
  <c r="M7" i="29" l="1"/>
  <c r="I7" i="29"/>
  <c r="I47" i="29"/>
  <c r="I76" i="29" s="1"/>
  <c r="J47" i="29"/>
  <c r="K7" i="29"/>
  <c r="K76" i="29" s="1"/>
  <c r="L76" i="29"/>
  <c r="J7" i="29"/>
  <c r="M47" i="29"/>
  <c r="M76" i="29" l="1"/>
  <c r="J76" i="29"/>
</calcChain>
</file>

<file path=xl/sharedStrings.xml><?xml version="1.0" encoding="utf-8"?>
<sst xmlns="http://schemas.openxmlformats.org/spreadsheetml/2006/main" count="147" uniqueCount="88">
  <si>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</si>
  <si>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</si>
  <si>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</si>
  <si>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</si>
  <si>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諸収入</t>
    <rPh sb="0" eb="1">
      <t>ショ</t>
    </rPh>
    <rPh sb="1" eb="3">
      <t>シュウニュウ</t>
    </rPh>
    <phoneticPr fontId="2"/>
  </si>
  <si>
    <t>雑入</t>
    <rPh sb="0" eb="1">
      <t>ザツ</t>
    </rPh>
    <rPh sb="1" eb="2">
      <t>ニュウ</t>
    </rPh>
    <phoneticPr fontId="2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</si>
  <si>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</si>
  <si>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一般被保険者国民健康保険料</t>
    <rPh sb="0" eb="2">
      <t>イッパン</t>
    </rPh>
    <rPh sb="2" eb="6">
      <t>ヒホケンシャ</t>
    </rPh>
    <rPh sb="6" eb="8">
      <t>コクミン</t>
    </rPh>
    <rPh sb="8" eb="10">
      <t>ケンコウ</t>
    </rPh>
    <rPh sb="10" eb="13">
      <t>ホケンリョウ</t>
    </rPh>
    <phoneticPr fontId="2"/>
  </si>
  <si>
    <t>介護保険料</t>
    <rPh sb="0" eb="2">
      <t>カイゴ</t>
    </rPh>
    <rPh sb="2" eb="5">
      <t>ホケンリョウ</t>
    </rPh>
    <phoneticPr fontId="2"/>
  </si>
  <si>
    <t>（単位：円）</t>
    <rPh sb="1" eb="3">
      <t>タンイ</t>
    </rPh>
    <rPh sb="4" eb="5">
      <t>エン</t>
    </rPh>
    <phoneticPr fontId="2"/>
  </si>
  <si>
    <t>市民税</t>
    <rPh sb="0" eb="3">
      <t>シミンゼイ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</si>
  <si>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</si>
  <si>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</si>
  <si>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使用料</t>
    <rPh sb="0" eb="2">
      <t>シヨウ</t>
    </rPh>
    <rPh sb="2" eb="3">
      <t>リョウ</t>
    </rPh>
    <phoneticPr fontId="2"/>
  </si>
  <si>
    <t>民生使用料</t>
    <rPh sb="0" eb="2">
      <t>ミンセイ</t>
    </rPh>
    <rPh sb="2" eb="4">
      <t>シヨウ</t>
    </rPh>
    <rPh sb="4" eb="5">
      <t>リョウ</t>
    </rPh>
    <phoneticPr fontId="2"/>
  </si>
  <si>
    <t>土木使用料</t>
    <rPh sb="0" eb="2">
      <t>ドボク</t>
    </rPh>
    <rPh sb="2" eb="4">
      <t>シヨウ</t>
    </rPh>
    <rPh sb="4" eb="5">
      <t>リョウ</t>
    </rPh>
    <phoneticPr fontId="2"/>
  </si>
  <si>
    <t>教育使用料</t>
    <rPh sb="0" eb="2">
      <t>キョウイク</t>
    </rPh>
    <rPh sb="2" eb="4">
      <t>シヨウ</t>
    </rPh>
    <rPh sb="4" eb="5">
      <t>リョウ</t>
    </rPh>
    <phoneticPr fontId="2"/>
  </si>
  <si>
    <t>退職被保険者等国民健康保険料</t>
    <rPh sb="0" eb="2">
      <t>タイショク</t>
    </rPh>
    <rPh sb="2" eb="6">
      <t>ヒホケンシャ</t>
    </rPh>
    <rPh sb="6" eb="7">
      <t>トウ</t>
    </rPh>
    <rPh sb="7" eb="9">
      <t>コクミン</t>
    </rPh>
    <rPh sb="9" eb="11">
      <t>ケンコウ</t>
    </rPh>
    <rPh sb="11" eb="14">
      <t>ホケンリョウ</t>
    </rPh>
    <phoneticPr fontId="2"/>
  </si>
  <si>
    <t>第１号被保険者保険料</t>
    <rPh sb="0" eb="1">
      <t>ダイ</t>
    </rPh>
    <rPh sb="2" eb="3">
      <t>ゴウ</t>
    </rPh>
    <rPh sb="3" eb="7">
      <t>ヒホケンシャ</t>
    </rPh>
    <rPh sb="7" eb="10">
      <t>ホケンリョウ</t>
    </rPh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</si>
  <si>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</si>
  <si>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普通徴収保険料</t>
    <rPh sb="0" eb="2">
      <t>フツウ</t>
    </rPh>
    <rPh sb="2" eb="4">
      <t>チョウシュウ</t>
    </rPh>
    <rPh sb="4" eb="7">
      <t>ホケンリョウ</t>
    </rPh>
    <phoneticPr fontId="2"/>
  </si>
  <si>
    <t>留守家庭児童育成室使用料</t>
    <rPh sb="0" eb="2">
      <t>ルス</t>
    </rPh>
    <rPh sb="2" eb="4">
      <t>カテイ</t>
    </rPh>
    <rPh sb="4" eb="6">
      <t>ジドウ</t>
    </rPh>
    <rPh sb="6" eb="8">
      <t>イクセイ</t>
    </rPh>
    <rPh sb="8" eb="9">
      <t>シツ</t>
    </rPh>
    <rPh sb="9" eb="11">
      <t>シヨウ</t>
    </rPh>
    <rPh sb="11" eb="12">
      <t>リョウ</t>
    </rPh>
    <phoneticPr fontId="2"/>
  </si>
  <si>
    <t>住宅使用料</t>
    <rPh sb="0" eb="2">
      <t>ジュウタク</t>
    </rPh>
    <rPh sb="2" eb="4">
      <t>シヨウ</t>
    </rPh>
    <rPh sb="4" eb="5">
      <t>リョウ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</si>
  <si>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</si>
  <si>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負担金</t>
    <rPh sb="0" eb="3">
      <t>フタンキン</t>
    </rPh>
    <phoneticPr fontId="2"/>
  </si>
  <si>
    <t>民生費負担金</t>
    <rPh sb="0" eb="2">
      <t>ミンセイ</t>
    </rPh>
    <rPh sb="2" eb="3">
      <t>ヒ</t>
    </rPh>
    <rPh sb="3" eb="6">
      <t>フタンキン</t>
    </rPh>
    <phoneticPr fontId="2"/>
  </si>
  <si>
    <t>総務使用料</t>
    <rPh sb="0" eb="2">
      <t>ソウム</t>
    </rPh>
    <rPh sb="2" eb="5">
      <t>シヨウリョウ</t>
    </rPh>
    <phoneticPr fontId="2"/>
  </si>
  <si>
    <t>文化会館使用料</t>
    <rPh sb="0" eb="2">
      <t>ブンカ</t>
    </rPh>
    <rPh sb="2" eb="4">
      <t>カイカン</t>
    </rPh>
    <rPh sb="4" eb="7">
      <t>シヨウリョウ</t>
    </rPh>
    <phoneticPr fontId="2"/>
  </si>
  <si>
    <t>税務部</t>
    <rPh sb="0" eb="2">
      <t>ゼイム</t>
    </rPh>
    <rPh sb="2" eb="3">
      <t>ブ</t>
    </rPh>
    <phoneticPr fontId="2"/>
  </si>
  <si>
    <t>都市魅力部</t>
    <rPh sb="0" eb="2">
      <t>トシ</t>
    </rPh>
    <rPh sb="2" eb="4">
      <t>ミリョク</t>
    </rPh>
    <rPh sb="4" eb="5">
      <t>ブ</t>
    </rPh>
    <phoneticPr fontId="2"/>
  </si>
  <si>
    <t>福祉部</t>
    <rPh sb="0" eb="2">
      <t>フクシ</t>
    </rPh>
    <rPh sb="2" eb="3">
      <t>ブ</t>
    </rPh>
    <phoneticPr fontId="2"/>
  </si>
  <si>
    <t>健康医療部</t>
    <rPh sb="0" eb="2">
      <t>ケンコウ</t>
    </rPh>
    <rPh sb="2" eb="4">
      <t>イリョウ</t>
    </rPh>
    <rPh sb="4" eb="5">
      <t>ブ</t>
    </rPh>
    <phoneticPr fontId="2"/>
  </si>
  <si>
    <t>児童部</t>
    <rPh sb="0" eb="2">
      <t>ジドウ</t>
    </rPh>
    <rPh sb="2" eb="3">
      <t>ブ</t>
    </rPh>
    <phoneticPr fontId="2"/>
  </si>
  <si>
    <t>児童福祉費負担金</t>
  </si>
  <si>
    <t>衛生使用料</t>
    <rPh sb="0" eb="2">
      <t>エイセイ</t>
    </rPh>
    <rPh sb="2" eb="5">
      <t>シヨウリョウ</t>
    </rPh>
    <phoneticPr fontId="2"/>
  </si>
  <si>
    <t>環境部</t>
    <rPh sb="0" eb="3">
      <t>カンキョウブ</t>
    </rPh>
    <phoneticPr fontId="2"/>
  </si>
  <si>
    <t>　　</t>
    <phoneticPr fontId="2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</si>
  <si>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</si>
  <si>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</si>
  <si>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</si>
  <si>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</si>
  <si>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</si>
  <si>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</si>
  <si>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</si>
  <si>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一般会計</t>
    <rPh sb="0" eb="1">
      <t>イチ</t>
    </rPh>
    <rPh sb="1" eb="2">
      <t>パン</t>
    </rPh>
    <rPh sb="2" eb="3">
      <t>カイ</t>
    </rPh>
    <rPh sb="3" eb="4">
      <t>ケイ</t>
    </rPh>
    <phoneticPr fontId="2"/>
  </si>
  <si>
    <t>市税</t>
    <rPh sb="0" eb="1">
      <t>シ</t>
    </rPh>
    <rPh sb="1" eb="2">
      <t>ゼイ</t>
    </rPh>
    <phoneticPr fontId="2"/>
  </si>
  <si>
    <t>国民健康保険特別会計</t>
    <phoneticPr fontId="2"/>
  </si>
  <si>
    <t>介護保険特別会計</t>
    <phoneticPr fontId="2"/>
  </si>
  <si>
    <t>後期高齢者医療特別会計</t>
    <phoneticPr fontId="2"/>
  </si>
  <si>
    <t>一般会計＋特別会計</t>
    <rPh sb="0" eb="1">
      <t>イチ</t>
    </rPh>
    <rPh sb="1" eb="2">
      <t>パン</t>
    </rPh>
    <rPh sb="2" eb="3">
      <t>カイ</t>
    </rPh>
    <rPh sb="3" eb="4">
      <t>ケイ</t>
    </rPh>
    <rPh sb="5" eb="6">
      <t>トク</t>
    </rPh>
    <rPh sb="6" eb="7">
      <t>ベツ</t>
    </rPh>
    <rPh sb="7" eb="8">
      <t>カイ</t>
    </rPh>
    <rPh sb="8" eb="9">
      <t>ケイ</t>
    </rPh>
    <phoneticPr fontId="2"/>
  </si>
  <si>
    <t>特別会計</t>
    <rPh sb="0" eb="2">
      <t>トクベツ</t>
    </rPh>
    <rPh sb="2" eb="4">
      <t>カイケイ</t>
    </rPh>
    <phoneticPr fontId="2"/>
  </si>
  <si>
    <t>不納欠損額調（過去５年間）　№３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</si>
  <si>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不納欠損額調（過去５年間）　№２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</si>
  <si>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不納欠損額調（過去５年間）　№１</t>
    <rPh sb="0" eb="2">
      <t>フノウ</t>
    </rPh>
    <rPh sb="2" eb="4">
      <t>ケッソン</t>
    </rPh>
    <rPh sb="4" eb="5">
      <t>ガク</t>
    </rPh>
    <rPh sb="5" eb="6">
      <t>シラ</t>
    </rPh>
    <rPh sb="7" eb="9">
      <t>カコ</t>
    </rPh>
    <rPh sb="10" eb="12">
      <t>ネンカン</t>
    </rPh>
    <phoneticPr fontId="2"/>
  </si>
  <si>
    <t>－</t>
  </si>
  <si>
    <t>－</t>
    <phoneticPr fontId="2"/>
  </si>
  <si>
    <t>やすらぎ苑使用料</t>
    <rPh sb="4" eb="5">
      <t>エン</t>
    </rPh>
    <rPh sb="5" eb="7">
      <t>シヨウ</t>
    </rPh>
    <rPh sb="7" eb="8">
      <t>リョウ</t>
    </rPh>
    <phoneticPr fontId="2"/>
  </si>
  <si>
    <t>幼稚園使用料</t>
    <rPh sb="0" eb="3">
      <t>ヨウチエン</t>
    </rPh>
    <rPh sb="3" eb="6">
      <t>シヨウリョウ</t>
    </rPh>
    <phoneticPr fontId="2"/>
  </si>
  <si>
    <t>返納金</t>
    <rPh sb="0" eb="2">
      <t>ヘンノウ</t>
    </rPh>
    <rPh sb="2" eb="3">
      <t>キン</t>
    </rPh>
    <phoneticPr fontId="2"/>
  </si>
  <si>
    <t>事業所税</t>
    <rPh sb="0" eb="4">
      <t>ジギョウショゼイ</t>
    </rPh>
    <phoneticPr fontId="2"/>
  </si>
  <si>
    <t>貸付金元利収入</t>
    <rPh sb="0" eb="3">
      <t>カシツケキン</t>
    </rPh>
    <rPh sb="3" eb="7">
      <t>ガンリシュウニュウ</t>
    </rPh>
    <phoneticPr fontId="2"/>
  </si>
  <si>
    <t>災害援護資金貸付金元利収入</t>
    <rPh sb="0" eb="6">
      <t>サイガイエンゴシキン</t>
    </rPh>
    <rPh sb="6" eb="9">
      <t>カシツケキン</t>
    </rPh>
    <rPh sb="9" eb="13">
      <t>ガンリシュウニュウ</t>
    </rPh>
    <phoneticPr fontId="2"/>
  </si>
  <si>
    <t>地域教育部</t>
    <rPh sb="0" eb="5">
      <t>チイキキョウイクブ</t>
    </rPh>
    <phoneticPr fontId="2"/>
  </si>
  <si>
    <t>都市計画部</t>
    <rPh sb="0" eb="5">
      <t>トシケイカクブ</t>
    </rPh>
    <phoneticPr fontId="2"/>
  </si>
  <si>
    <t>児童部</t>
    <rPh sb="0" eb="3">
      <t>ジドウブ</t>
    </rPh>
    <phoneticPr fontId="2"/>
  </si>
  <si>
    <t>部名</t>
    <rPh sb="0" eb="1">
      <t>ブ</t>
    </rPh>
    <rPh sb="1" eb="2">
      <t>メイ</t>
    </rPh>
    <phoneticPr fontId="2"/>
  </si>
  <si>
    <t>※</t>
    <phoneticPr fontId="2"/>
  </si>
  <si>
    <t>市たばこ税</t>
    <rPh sb="0" eb="1">
      <t>シ</t>
    </rPh>
    <rPh sb="4" eb="5">
      <t>ゼイ</t>
    </rPh>
    <phoneticPr fontId="2"/>
  </si>
  <si>
    <t>貸付金元利収入</t>
    <phoneticPr fontId="2"/>
  </si>
  <si>
    <t>令和6年度</t>
    <phoneticPr fontId="2"/>
  </si>
  <si>
    <t>令和5年度</t>
    <phoneticPr fontId="2"/>
  </si>
  <si>
    <t>令和4年度</t>
    <phoneticPr fontId="2"/>
  </si>
  <si>
    <t>令和3年度</t>
    <phoneticPr fontId="2"/>
  </si>
  <si>
    <t>（2024年度）</t>
    <phoneticPr fontId="2"/>
  </si>
  <si>
    <t>（2023年度）</t>
    <phoneticPr fontId="2"/>
  </si>
  <si>
    <t>（2022年度）</t>
    <phoneticPr fontId="2"/>
  </si>
  <si>
    <t>（2021年度）</t>
    <phoneticPr fontId="2"/>
  </si>
  <si>
    <t>スポーツグラウンド使用料</t>
    <phoneticPr fontId="2"/>
  </si>
  <si>
    <t>延滞金加算金及び過料</t>
    <rPh sb="0" eb="3">
      <t>エンタイキン</t>
    </rPh>
    <rPh sb="3" eb="6">
      <t>カサンキン</t>
    </rPh>
    <rPh sb="6" eb="7">
      <t>オヨ</t>
    </rPh>
    <rPh sb="8" eb="10">
      <t>カリョウ</t>
    </rPh>
    <phoneticPr fontId="2"/>
  </si>
  <si>
    <t>税務部</t>
    <rPh sb="0" eb="3">
      <t>ゼイムブ</t>
    </rPh>
    <phoneticPr fontId="2"/>
  </si>
  <si>
    <t>加算金</t>
    <rPh sb="0" eb="3">
      <t>カサンキン</t>
    </rPh>
    <phoneticPr fontId="2"/>
  </si>
  <si>
    <t>第１版　令和8年(2026年)8月21日</t>
    <rPh sb="2" eb="3">
      <t>バン</t>
    </rPh>
    <rPh sb="4" eb="6">
      <t>レイワ</t>
    </rPh>
    <rPh sb="7" eb="8">
      <t>ネン</t>
    </rPh>
    <rPh sb="19" eb="20">
      <t>ニチ</t>
    </rPh>
    <phoneticPr fontId="2"/>
  </si>
  <si>
    <t>税務部債権管理室</t>
    <rPh sb="0" eb="2">
      <t>ゼイム</t>
    </rPh>
    <rPh sb="2" eb="3">
      <t>ブ</t>
    </rPh>
    <rPh sb="3" eb="5">
      <t>サイケン</t>
    </rPh>
    <rPh sb="5" eb="7">
      <t>カンリ</t>
    </rPh>
    <rPh sb="7" eb="8">
      <t>シツ</t>
    </rPh>
    <phoneticPr fontId="2"/>
  </si>
  <si>
    <t>令和7年度</t>
    <phoneticPr fontId="2"/>
  </si>
  <si>
    <t>（2025年度）</t>
    <phoneticPr fontId="2"/>
  </si>
  <si>
    <t>※　福祉部、都市計画部、地域教育部（令和7年度（2025年度）の債権所管部）</t>
    <rPh sb="2" eb="5">
      <t>フクシブ</t>
    </rPh>
    <rPh sb="6" eb="11">
      <t>トシケイカクブ</t>
    </rPh>
    <rPh sb="12" eb="14">
      <t>チイキ</t>
    </rPh>
    <rPh sb="14" eb="17">
      <t>キョウイクブ</t>
    </rPh>
    <rPh sb="32" eb="34">
      <t>サイケン</t>
    </rPh>
    <rPh sb="34" eb="36">
      <t>ショカン</t>
    </rPh>
    <rPh sb="36" eb="37">
      <t>ブ</t>
    </rPh>
    <phoneticPr fontId="2"/>
  </si>
  <si>
    <r>
      <t>　　　　　　　　　　　　　　　　　　　　　　 年度
区分</t>
    </r>
    <r>
      <rPr>
        <sz val="8"/>
        <rFont val="UD デジタル 教科書体 NK"/>
        <family val="1"/>
        <charset val="128"/>
      </rPr>
      <t xml:space="preserve">
</t>
    </r>
    <r>
      <rPr>
        <sz val="8.35"/>
        <rFont val="UD デジタル 教科書体 NK"/>
        <family val="1"/>
        <charset val="128"/>
      </rPr>
      <t>(会計) (款) (項) (目) (節)</t>
    </r>
    <rPh sb="23" eb="24">
      <t>ネン</t>
    </rPh>
    <rPh sb="24" eb="25">
      <t>ド</t>
    </rPh>
    <rPh sb="26" eb="27">
      <t>ク</t>
    </rPh>
    <rPh sb="27" eb="28">
      <t>ブン</t>
    </rPh>
    <rPh sb="30" eb="32">
      <t>カイケイ</t>
    </rPh>
    <rPh sb="35" eb="36">
      <t>カン</t>
    </rPh>
    <rPh sb="39" eb="40">
      <t>コウ</t>
    </rPh>
    <rPh sb="43" eb="44">
      <t>モク</t>
    </rPh>
    <rPh sb="47" eb="48">
      <t>セツ</t>
    </rPh>
    <phoneticPr fontId="2"/>
  </si>
  <si>
    <t>福祉部</t>
    <rPh sb="0" eb="3">
      <t>フクシブ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</si>
</sst>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UD デジタル 教科書体 NK"/>
      <family val="1"/>
      <charset val="128"/>
    </font>
    <font>
      <sz val="12"/>
      <name val="UD デジタル 教科書体 NK"/>
      <family val="1"/>
      <charset val="128"/>
    </font>
    <font>
      <sz val="10"/>
      <name val="UD デジタル 教科書体 NK"/>
      <family val="1"/>
      <charset val="128"/>
    </font>
    <font>
      <u/>
      <sz val="11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sz val="8"/>
      <name val="UD デジタル 教科書体 NK"/>
      <family val="1"/>
      <charset val="128"/>
    </font>
    <font>
      <sz val="8.35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9">
    <xf numFmtId="0" fontId="0" fillId="0" borderId="0" xfId="0">
      <alignment vertical="center"/>
    </xf>
    <xf numFmtId="38" fontId="4" fillId="0" borderId="0" xfId="1" applyFont="1" applyFill="1" applyBorder="1" applyAlignment="1" applyProtection="1">
      <alignment vertical="center" wrapText="1"/>
      <protection locked="0"/>
    </xf>
    <xf numFmtId="38" fontId="6" fillId="0" borderId="0" xfId="1" applyFont="1" applyFill="1" applyAlignment="1" applyProtection="1">
      <alignment horizontal="center" vertical="center" wrapText="1"/>
      <protection locked="0"/>
    </xf>
    <xf numFmtId="38" fontId="6" fillId="0" borderId="0" xfId="1" applyFont="1" applyFill="1" applyAlignment="1" applyProtection="1">
      <alignment vertical="center" wrapText="1"/>
      <protection locked="0"/>
    </xf>
    <xf numFmtId="38" fontId="7" fillId="0" borderId="0" xfId="1" applyFont="1" applyFill="1" applyAlignment="1" applyProtection="1">
      <alignment horizontal="right" vertical="center"/>
      <protection locked="0"/>
    </xf>
    <xf numFmtId="38" fontId="4" fillId="0" borderId="0" xfId="1" applyFont="1" applyFill="1" applyAlignment="1" applyProtection="1">
      <alignment vertical="center" wrapText="1"/>
      <protection locked="0"/>
    </xf>
    <xf numFmtId="38" fontId="8" fillId="0" borderId="0" xfId="1" applyFont="1" applyFill="1" applyAlignment="1" applyProtection="1">
      <alignment horizontal="centerContinuous" vertical="center" wrapText="1"/>
      <protection locked="0"/>
    </xf>
    <xf numFmtId="38" fontId="6" fillId="0" borderId="0" xfId="1" applyFont="1" applyFill="1" applyAlignment="1" applyProtection="1">
      <alignment horizontal="right" vertical="center" wrapText="1"/>
      <protection locked="0"/>
    </xf>
    <xf numFmtId="38" fontId="4" fillId="0" borderId="0" xfId="1" applyFont="1" applyFill="1" applyAlignment="1" applyProtection="1">
      <alignment horizontal="center" vertical="center" wrapText="1"/>
      <protection locked="0"/>
    </xf>
    <xf numFmtId="38" fontId="9" fillId="0" borderId="1" xfId="1" applyFont="1" applyFill="1" applyBorder="1" applyAlignment="1" applyProtection="1">
      <alignment horizontal="center" vertical="center" wrapText="1"/>
      <protection locked="0"/>
    </xf>
    <xf numFmtId="38" fontId="9" fillId="0" borderId="2" xfId="1" applyFont="1" applyFill="1" applyBorder="1" applyAlignment="1" applyProtection="1">
      <alignment horizontal="center" vertical="center" wrapText="1"/>
      <protection locked="0"/>
    </xf>
    <xf numFmtId="38" fontId="4" fillId="0" borderId="0" xfId="1" applyFont="1" applyFill="1" applyProtection="1">
      <alignment vertical="center"/>
      <protection locked="0"/>
    </xf>
    <xf numFmtId="38" fontId="6" fillId="0" borderId="3" xfId="1" applyFont="1" applyFill="1" applyBorder="1">
      <alignment vertical="center"/>
    </xf>
    <xf numFmtId="38" fontId="6" fillId="0" borderId="3" xfId="1" applyFont="1" applyFill="1" applyBorder="1" applyAlignment="1" applyProtection="1">
      <alignment horizontal="center" vertical="center" wrapText="1"/>
      <protection locked="0"/>
    </xf>
    <xf numFmtId="38" fontId="6" fillId="0" borderId="3" xfId="1" applyFont="1" applyFill="1" applyBorder="1" applyAlignment="1" applyProtection="1">
      <alignment horizontal="center" vertical="center"/>
      <protection locked="0"/>
    </xf>
    <xf numFmtId="38" fontId="6" fillId="0" borderId="0" xfId="1" applyFont="1" applyFill="1" applyProtection="1">
      <alignment vertical="center"/>
      <protection locked="0"/>
    </xf>
    <xf numFmtId="38" fontId="6" fillId="0" borderId="0" xfId="1" applyFont="1" applyFill="1">
      <alignment vertical="center"/>
    </xf>
    <xf numFmtId="38" fontId="6" fillId="0" borderId="10" xfId="1" applyFont="1" applyFill="1" applyBorder="1" applyAlignment="1" applyProtection="1">
      <alignment vertical="center"/>
      <protection locked="0"/>
    </xf>
    <xf numFmtId="38" fontId="6" fillId="0" borderId="11" xfId="1" applyFont="1" applyFill="1" applyBorder="1" applyAlignment="1" applyProtection="1">
      <alignment vertical="center"/>
      <protection locked="0"/>
    </xf>
    <xf numFmtId="38" fontId="6" fillId="0" borderId="13" xfId="1" applyFont="1" applyFill="1" applyBorder="1">
      <alignment vertical="center"/>
    </xf>
    <xf numFmtId="38" fontId="6" fillId="0" borderId="4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Protection="1">
      <alignment vertical="center"/>
      <protection locked="0"/>
    </xf>
    <xf numFmtId="38" fontId="6" fillId="0" borderId="0" xfId="1" applyFont="1" applyFill="1" applyBorder="1" applyProtection="1">
      <alignment vertical="center"/>
      <protection locked="0"/>
    </xf>
    <xf numFmtId="38" fontId="6" fillId="0" borderId="2" xfId="1" applyFont="1" applyFill="1" applyBorder="1" applyAlignment="1" applyProtection="1">
      <alignment vertical="center"/>
      <protection locked="0"/>
    </xf>
    <xf numFmtId="38" fontId="6" fillId="0" borderId="6" xfId="1" applyFont="1" applyFill="1" applyBorder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6" fillId="0" borderId="11" xfId="1" applyFont="1" applyFill="1" applyBorder="1" applyProtection="1">
      <alignment vertical="center"/>
      <protection locked="0"/>
    </xf>
    <xf numFmtId="38" fontId="6" fillId="0" borderId="2" xfId="1" applyFont="1" applyFill="1" applyBorder="1" applyProtection="1">
      <alignment vertical="center"/>
      <protection locked="0"/>
    </xf>
    <xf numFmtId="38" fontId="5" fillId="0" borderId="0" xfId="1" applyFont="1" applyFill="1" applyAlignment="1" applyProtection="1">
      <alignment vertical="center" wrapText="1"/>
      <protection locked="0"/>
    </xf>
    <xf numFmtId="38" fontId="6" fillId="0" borderId="13" xfId="1" applyFont="1" applyFill="1" applyBorder="1" applyAlignment="1">
      <alignment vertical="center"/>
    </xf>
    <xf numFmtId="38" fontId="6" fillId="0" borderId="0" xfId="1" applyFont="1" applyFill="1" applyAlignment="1">
      <alignment vertical="center" wrapText="1"/>
    </xf>
    <xf numFmtId="38" fontId="6" fillId="0" borderId="3" xfId="1" applyFont="1" applyFill="1" applyBorder="1" applyAlignment="1">
      <alignment vertical="center"/>
    </xf>
    <xf numFmtId="38" fontId="6" fillId="0" borderId="2" xfId="1" applyFont="1" applyFill="1" applyBorder="1" applyAlignment="1" applyProtection="1">
      <alignment horizontal="left" vertical="center"/>
      <protection locked="0"/>
    </xf>
    <xf numFmtId="38" fontId="6" fillId="0" borderId="12" xfId="1" applyFont="1" applyFill="1" applyBorder="1" applyAlignment="1" applyProtection="1">
      <alignment vertical="center"/>
      <protection locked="0"/>
    </xf>
    <xf numFmtId="38" fontId="6" fillId="0" borderId="2" xfId="1" applyFont="1" applyFill="1" applyBorder="1" applyAlignment="1">
      <alignment vertical="center"/>
    </xf>
    <xf numFmtId="38" fontId="4" fillId="0" borderId="0" xfId="1" applyFont="1" applyFill="1" applyBorder="1" applyAlignment="1" applyProtection="1">
      <alignment vertical="center"/>
      <protection locked="0"/>
    </xf>
    <xf numFmtId="38" fontId="6" fillId="0" borderId="13" xfId="1" applyFont="1" applyFill="1" applyBorder="1" applyAlignment="1" applyProtection="1">
      <alignment vertical="center"/>
      <protection locked="0"/>
    </xf>
    <xf numFmtId="38" fontId="6" fillId="0" borderId="3" xfId="1" applyFont="1" applyFill="1" applyBorder="1" applyProtection="1">
      <alignment vertical="center"/>
      <protection locked="0"/>
    </xf>
    <xf numFmtId="38" fontId="6" fillId="0" borderId="3" xfId="1" applyFont="1" applyFill="1" applyBorder="1" applyAlignment="1" applyProtection="1">
      <alignment vertical="center"/>
      <protection locked="0"/>
    </xf>
    <xf numFmtId="38" fontId="9" fillId="0" borderId="13" xfId="1" applyFont="1" applyFill="1" applyBorder="1" applyAlignment="1" applyProtection="1">
      <alignment horizontal="center" vertical="center"/>
      <protection locked="0"/>
    </xf>
    <xf numFmtId="38" fontId="9" fillId="0" borderId="9" xfId="1" applyFont="1" applyFill="1" applyBorder="1" applyAlignment="1" applyProtection="1">
      <alignment horizontal="center" vertical="center"/>
      <protection locked="0"/>
    </xf>
    <xf numFmtId="38" fontId="9" fillId="0" borderId="5" xfId="1" applyFont="1" applyFill="1" applyBorder="1" applyAlignment="1" applyProtection="1">
      <alignment horizontal="center" vertical="center"/>
      <protection locked="0"/>
    </xf>
    <xf numFmtId="38" fontId="6" fillId="0" borderId="1" xfId="1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 applyProtection="1">
      <alignment horizontal="center" vertical="center"/>
      <protection locked="0"/>
    </xf>
    <xf numFmtId="38" fontId="6" fillId="0" borderId="2" xfId="1" applyFont="1" applyFill="1" applyBorder="1" applyAlignment="1" applyProtection="1">
      <alignment horizontal="center" vertical="center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8" xfId="1" applyFont="1" applyFill="1" applyBorder="1" applyAlignment="1" applyProtection="1">
      <alignment vertical="center"/>
      <protection locked="0"/>
    </xf>
    <xf numFmtId="38" fontId="6" fillId="0" borderId="21" xfId="1" applyFont="1" applyFill="1" applyBorder="1" applyAlignment="1" applyProtection="1">
      <alignment vertical="center"/>
      <protection locked="0"/>
    </xf>
    <xf numFmtId="38" fontId="6" fillId="0" borderId="13" xfId="1" applyFont="1" applyFill="1" applyBorder="1" applyAlignment="1" applyProtection="1">
      <alignment vertical="center"/>
      <protection locked="0"/>
    </xf>
    <xf numFmtId="38" fontId="6" fillId="0" borderId="9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1" xfId="1" applyFont="1" applyFill="1" applyBorder="1" applyAlignment="1" applyProtection="1">
      <alignment horizontal="center" vertical="center" wrapText="1"/>
      <protection locked="0"/>
    </xf>
    <xf numFmtId="38" fontId="4" fillId="0" borderId="14" xfId="1" applyFont="1" applyFill="1" applyBorder="1" applyAlignment="1" applyProtection="1">
      <alignment horizontal="center" vertical="center" wrapText="1"/>
      <protection locked="0"/>
    </xf>
    <xf numFmtId="38" fontId="9" fillId="0" borderId="15" xfId="1" applyFont="1" applyFill="1" applyBorder="1" applyAlignment="1" applyProtection="1">
      <alignment vertical="distributed" wrapText="1"/>
      <protection locked="0"/>
    </xf>
    <xf numFmtId="38" fontId="9" fillId="0" borderId="16" xfId="1" applyFont="1" applyFill="1" applyBorder="1" applyAlignment="1" applyProtection="1">
      <alignment vertical="distributed" wrapText="1"/>
      <protection locked="0"/>
    </xf>
    <xf numFmtId="38" fontId="9" fillId="0" borderId="17" xfId="1" applyFont="1" applyFill="1" applyBorder="1" applyAlignment="1" applyProtection="1">
      <alignment vertical="distributed" wrapText="1"/>
      <protection locked="0"/>
    </xf>
    <xf numFmtId="38" fontId="9" fillId="0" borderId="18" xfId="1" applyFont="1" applyFill="1" applyBorder="1" applyAlignment="1" applyProtection="1">
      <alignment vertical="distributed" wrapText="1"/>
      <protection locked="0"/>
    </xf>
    <xf numFmtId="38" fontId="9" fillId="0" borderId="19" xfId="1" applyFont="1" applyFill="1" applyBorder="1" applyAlignment="1" applyProtection="1">
      <alignment vertical="distributed" wrapText="1"/>
      <protection locked="0"/>
    </xf>
    <xf numFmtId="38" fontId="9" fillId="0" borderId="20" xfId="1" applyFont="1" applyFill="1" applyBorder="1" applyAlignment="1" applyProtection="1">
      <alignment vertical="distributed" wrapText="1"/>
      <protection locked="0"/>
    </xf>
    <xf numFmtId="38" fontId="9" fillId="0" borderId="3" xfId="1" applyFont="1" applyFill="1" applyBorder="1" applyAlignment="1" applyProtection="1">
      <alignment horizontal="center" vertical="center" wrapText="1"/>
      <protection locked="0"/>
    </xf>
    <xf numFmtId="38" fontId="6" fillId="0" borderId="3" xfId="1" applyFont="1" applyFill="1" applyBorder="1" applyAlignment="1" applyProtection="1">
      <alignment vertical="center"/>
      <protection locked="0"/>
    </xf>
    <xf numFmtId="38" fontId="6" fillId="0" borderId="3" xfId="1" applyFont="1" applyFill="1" applyBorder="1" applyAlignment="1" applyProtection="1">
      <alignment horizontal="center" vertical="center" wrapText="1"/>
      <protection locked="0"/>
    </xf>
    <xf numFmtId="38" fontId="6" fillId="0" borderId="6" xfId="1" applyFont="1" applyFill="1" applyBorder="1" applyAlignment="1" applyProtection="1">
      <alignment vertical="distributed" wrapText="1"/>
      <protection locked="0"/>
    </xf>
    <xf numFmtId="38" fontId="6" fillId="0" borderId="8" xfId="1" applyFont="1" applyFill="1" applyBorder="1" applyAlignment="1" applyProtection="1">
      <alignment vertical="distributed" wrapText="1"/>
      <protection locked="0"/>
    </xf>
    <xf numFmtId="38" fontId="6" fillId="0" borderId="21" xfId="1" applyFont="1" applyFill="1" applyBorder="1" applyAlignment="1" applyProtection="1">
      <alignment vertical="distributed" wrapText="1"/>
      <protection locked="0"/>
    </xf>
    <xf numFmtId="38" fontId="6" fillId="0" borderId="6" xfId="1" applyFont="1" applyFill="1" applyBorder="1" applyAlignment="1" applyProtection="1">
      <alignment horizontal="left" vertical="center"/>
      <protection locked="0"/>
    </xf>
    <xf numFmtId="38" fontId="6" fillId="0" borderId="9" xfId="1" applyFont="1" applyFill="1" applyBorder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left" vertical="center"/>
      <protection locked="0"/>
    </xf>
    <xf numFmtId="38" fontId="6" fillId="0" borderId="2" xfId="1" applyFont="1" applyFill="1" applyBorder="1" applyAlignment="1" applyProtection="1">
      <alignment horizontal="center" vertical="center" wrapText="1"/>
      <protection locked="0"/>
    </xf>
    <xf numFmtId="38" fontId="6" fillId="0" borderId="13" xfId="1" applyFont="1" applyFill="1" applyBorder="1" applyAlignment="1" applyProtection="1">
      <alignment horizontal="left" vertical="center"/>
      <protection locked="0"/>
    </xf>
    <xf numFmtId="38" fontId="6" fillId="0" borderId="3" xfId="1" applyFont="1" applyFill="1" applyBorder="1" applyAlignment="1" applyProtection="1">
      <alignment vertical="center" shrinkToFit="1"/>
      <protection locked="0"/>
    </xf>
    <xf numFmtId="38" fontId="6" fillId="0" borderId="13" xfId="1" applyFont="1" applyFill="1" applyBorder="1" applyAlignment="1" applyProtection="1">
      <alignment vertical="center" wrapText="1"/>
      <protection locked="0"/>
    </xf>
    <xf numFmtId="38" fontId="6" fillId="0" borderId="5" xfId="1" applyFont="1" applyFill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38" fontId="6" fillId="0" borderId="13" xfId="1" applyFont="1" applyFill="1" applyBorder="1" applyAlignment="1" applyProtection="1">
      <alignment vertical="center" shrinkToFit="1"/>
      <protection locked="0"/>
    </xf>
    <xf numFmtId="38" fontId="6" fillId="0" borderId="5" xfId="1" applyFont="1" applyFill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38" fontId="5" fillId="0" borderId="0" xfId="1" applyFont="1" applyFill="1" applyAlignment="1" applyProtection="1">
      <alignment vertical="center" wrapText="1"/>
      <protection locked="0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69D1-42B8-4273-9121-55BAD61686E5}">
  <dimension ref="A1:P79"/>
  <sheetViews>
    <sheetView tabSelected="1" view="pageBreakPreview" zoomScaleNormal="100" zoomScaleSheetLayoutView="100" workbookViewId="0">
      <selection activeCell="L9" sqref="L9"/>
    </sheetView>
  </sheetViews>
  <sheetFormatPr defaultColWidth="9" defaultRowHeight="13.8" x14ac:dyDescent="0.2"/>
  <cols>
    <col min="1" max="1" width="3.33203125" style="11" customWidth="1"/>
    <col min="2" max="3" width="2.44140625" style="15" customWidth="1"/>
    <col min="4" max="7" width="3.77734375" style="15" customWidth="1"/>
    <col min="8" max="8" width="23.77734375" style="15" customWidth="1"/>
    <col min="9" max="13" width="16" style="16" customWidth="1"/>
    <col min="14" max="14" width="10" style="15" customWidth="1"/>
    <col min="15" max="15" width="9" style="15"/>
    <col min="16" max="16" width="9.77734375" style="15" bestFit="1" customWidth="1"/>
    <col min="17" max="16384" width="9" style="16"/>
  </cols>
  <sheetData>
    <row r="1" spans="1:14" s="3" customFormat="1" ht="18.75" customHeight="1" x14ac:dyDescent="0.2">
      <c r="A1" s="1" t="s">
        <v>36</v>
      </c>
      <c r="B1" s="78" t="s">
        <v>81</v>
      </c>
      <c r="C1" s="78"/>
      <c r="D1" s="78"/>
      <c r="E1" s="78"/>
      <c r="F1" s="78"/>
      <c r="G1" s="78"/>
      <c r="H1" s="78"/>
      <c r="I1" s="2"/>
      <c r="J1" s="2"/>
      <c r="K1" s="2"/>
      <c r="N1" s="4" t="s">
        <v>82</v>
      </c>
    </row>
    <row r="2" spans="1:14" s="3" customFormat="1" ht="22.5" customHeight="1" x14ac:dyDescent="0.2">
      <c r="A2" s="5"/>
      <c r="B2" s="6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3" customFormat="1" ht="13.5" customHeight="1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 t="s">
        <v>9</v>
      </c>
    </row>
    <row r="4" spans="1:14" s="3" customFormat="1" ht="13.5" customHeight="1" x14ac:dyDescent="0.2">
      <c r="A4" s="5"/>
      <c r="B4" s="52" t="s">
        <v>37</v>
      </c>
      <c r="C4" s="52"/>
      <c r="D4" s="52"/>
      <c r="E4" s="52"/>
      <c r="F4" s="52"/>
      <c r="G4" s="52"/>
      <c r="H4" s="52"/>
      <c r="I4" s="8" t="s">
        <v>38</v>
      </c>
      <c r="J4" s="8" t="s">
        <v>39</v>
      </c>
      <c r="K4" s="8" t="s">
        <v>40</v>
      </c>
      <c r="L4" s="8" t="s">
        <v>41</v>
      </c>
      <c r="M4" s="8" t="s">
        <v>42</v>
      </c>
      <c r="N4" s="8" t="s">
        <v>43</v>
      </c>
    </row>
    <row r="5" spans="1:14" s="3" customFormat="1" ht="19.95" customHeight="1" x14ac:dyDescent="0.2">
      <c r="A5" s="5"/>
      <c r="B5" s="53" t="s">
        <v>86</v>
      </c>
      <c r="C5" s="54"/>
      <c r="D5" s="54"/>
      <c r="E5" s="54"/>
      <c r="F5" s="54"/>
      <c r="G5" s="54"/>
      <c r="H5" s="55"/>
      <c r="I5" s="9" t="s">
        <v>72</v>
      </c>
      <c r="J5" s="9" t="s">
        <v>71</v>
      </c>
      <c r="K5" s="9" t="s">
        <v>70</v>
      </c>
      <c r="L5" s="9" t="s">
        <v>69</v>
      </c>
      <c r="M5" s="9" t="s">
        <v>83</v>
      </c>
      <c r="N5" s="59" t="s">
        <v>65</v>
      </c>
    </row>
    <row r="6" spans="1:14" s="3" customFormat="1" ht="19.95" customHeight="1" x14ac:dyDescent="0.2">
      <c r="A6" s="5"/>
      <c r="B6" s="56"/>
      <c r="C6" s="57"/>
      <c r="D6" s="57"/>
      <c r="E6" s="57"/>
      <c r="F6" s="57"/>
      <c r="G6" s="57"/>
      <c r="H6" s="58"/>
      <c r="I6" s="10" t="s">
        <v>76</v>
      </c>
      <c r="J6" s="10" t="s">
        <v>75</v>
      </c>
      <c r="K6" s="10" t="s">
        <v>74</v>
      </c>
      <c r="L6" s="10" t="s">
        <v>73</v>
      </c>
      <c r="M6" s="10" t="s">
        <v>84</v>
      </c>
      <c r="N6" s="59"/>
    </row>
    <row r="7" spans="1:14" ht="18" customHeight="1" x14ac:dyDescent="0.2">
      <c r="A7" s="11">
        <v>1</v>
      </c>
      <c r="B7" s="45" t="s">
        <v>44</v>
      </c>
      <c r="C7" s="46"/>
      <c r="D7" s="49"/>
      <c r="E7" s="49"/>
      <c r="F7" s="49"/>
      <c r="G7" s="49"/>
      <c r="H7" s="50"/>
      <c r="I7" s="12">
        <f>SUM(I8,I17,I21,I40)</f>
        <v>87323537</v>
      </c>
      <c r="J7" s="12">
        <f>SUM(J8,J17,J21,J40)</f>
        <v>81759328</v>
      </c>
      <c r="K7" s="12">
        <f>SUM(K8,K17,K21,K40)</f>
        <v>66983867</v>
      </c>
      <c r="L7" s="12">
        <f>SUM(L8,L17,L21,L40)</f>
        <v>64261260</v>
      </c>
      <c r="M7" s="12">
        <f>SUM(M8,M17,M21,M40)</f>
        <v>46485892</v>
      </c>
      <c r="N7" s="13" t="s">
        <v>55</v>
      </c>
    </row>
    <row r="8" spans="1:14" ht="18" customHeight="1" x14ac:dyDescent="0.2">
      <c r="A8" s="11">
        <v>2</v>
      </c>
      <c r="B8" s="17"/>
      <c r="C8" s="18"/>
      <c r="D8" s="45" t="s">
        <v>45</v>
      </c>
      <c r="E8" s="46"/>
      <c r="F8" s="46"/>
      <c r="G8" s="46"/>
      <c r="H8" s="47"/>
      <c r="I8" s="19">
        <f t="shared" ref="I8" si="0">SUM(I9,I12:I16)</f>
        <v>40584432</v>
      </c>
      <c r="J8" s="19">
        <f>SUM(J9,J12:J16)</f>
        <v>52227246</v>
      </c>
      <c r="K8" s="19">
        <f>SUM(K9,K12:K16)</f>
        <v>40549362</v>
      </c>
      <c r="L8" s="19">
        <f>SUM(L9,L12:L16)</f>
        <v>46206418</v>
      </c>
      <c r="M8" s="19">
        <f>SUM(M9,M12:M16)</f>
        <v>32135012</v>
      </c>
      <c r="N8" s="51" t="s">
        <v>28</v>
      </c>
    </row>
    <row r="9" spans="1:14" ht="18" customHeight="1" x14ac:dyDescent="0.2">
      <c r="A9" s="11">
        <v>3</v>
      </c>
      <c r="B9" s="17"/>
      <c r="C9" s="18"/>
      <c r="D9" s="20"/>
      <c r="E9" s="45" t="s">
        <v>10</v>
      </c>
      <c r="F9" s="46"/>
      <c r="G9" s="46"/>
      <c r="H9" s="47"/>
      <c r="I9" s="19">
        <f t="shared" ref="I9" si="1">SUM(I10:I11)</f>
        <v>30696774</v>
      </c>
      <c r="J9" s="19">
        <f>SUM(J10:J11)</f>
        <v>38314920</v>
      </c>
      <c r="K9" s="19">
        <f>SUM(K10:K11)</f>
        <v>29025145</v>
      </c>
      <c r="L9" s="19">
        <f>SUM(L10:L11)</f>
        <v>35535567</v>
      </c>
      <c r="M9" s="19">
        <f>SUM(M10:M11)</f>
        <v>23276274</v>
      </c>
      <c r="N9" s="43"/>
    </row>
    <row r="10" spans="1:14" ht="18" customHeight="1" x14ac:dyDescent="0.2">
      <c r="A10" s="11">
        <v>4</v>
      </c>
      <c r="B10" s="17"/>
      <c r="C10" s="18"/>
      <c r="D10" s="20"/>
      <c r="E10" s="21"/>
      <c r="F10" s="48" t="s">
        <v>11</v>
      </c>
      <c r="G10" s="49"/>
      <c r="H10" s="50"/>
      <c r="I10" s="12">
        <v>27599810</v>
      </c>
      <c r="J10" s="12">
        <v>36352925</v>
      </c>
      <c r="K10" s="12">
        <v>25568499</v>
      </c>
      <c r="L10" s="12">
        <v>32650848</v>
      </c>
      <c r="M10" s="37">
        <f>1014+56081+21297779</f>
        <v>21354874</v>
      </c>
      <c r="N10" s="43"/>
    </row>
    <row r="11" spans="1:14" ht="18" customHeight="1" x14ac:dyDescent="0.2">
      <c r="A11" s="11">
        <v>5</v>
      </c>
      <c r="B11" s="17"/>
      <c r="C11" s="18"/>
      <c r="D11" s="20"/>
      <c r="E11" s="22"/>
      <c r="F11" s="48" t="s">
        <v>12</v>
      </c>
      <c r="G11" s="49"/>
      <c r="H11" s="50"/>
      <c r="I11" s="12">
        <v>3096964</v>
      </c>
      <c r="J11" s="12">
        <v>1961995</v>
      </c>
      <c r="K11" s="12">
        <v>3456646</v>
      </c>
      <c r="L11" s="12">
        <v>2884719</v>
      </c>
      <c r="M11" s="37">
        <f>1505+1919895</f>
        <v>1921400</v>
      </c>
      <c r="N11" s="43"/>
    </row>
    <row r="12" spans="1:14" ht="18" customHeight="1" x14ac:dyDescent="0.2">
      <c r="A12" s="11">
        <v>6</v>
      </c>
      <c r="B12" s="17"/>
      <c r="C12" s="18"/>
      <c r="D12" s="20"/>
      <c r="E12" s="48" t="s">
        <v>0</v>
      </c>
      <c r="F12" s="49"/>
      <c r="G12" s="49"/>
      <c r="H12" s="50"/>
      <c r="I12" s="12">
        <v>6658694</v>
      </c>
      <c r="J12" s="12">
        <v>9883839</v>
      </c>
      <c r="K12" s="12">
        <v>8368034</v>
      </c>
      <c r="L12" s="12">
        <v>7825404</v>
      </c>
      <c r="M12" s="37">
        <f>6434210</f>
        <v>6434210</v>
      </c>
      <c r="N12" s="43"/>
    </row>
    <row r="13" spans="1:14" ht="18" customHeight="1" x14ac:dyDescent="0.2">
      <c r="A13" s="11">
        <v>7</v>
      </c>
      <c r="B13" s="17"/>
      <c r="C13" s="18"/>
      <c r="D13" s="20"/>
      <c r="E13" s="48" t="s">
        <v>1</v>
      </c>
      <c r="F13" s="49"/>
      <c r="G13" s="49"/>
      <c r="H13" s="50"/>
      <c r="I13" s="12">
        <v>1533590</v>
      </c>
      <c r="J13" s="12">
        <v>1095602</v>
      </c>
      <c r="K13" s="12">
        <v>1031462</v>
      </c>
      <c r="L13" s="12">
        <v>846029</v>
      </c>
      <c r="M13" s="37">
        <f>2000+821490</f>
        <v>823490</v>
      </c>
      <c r="N13" s="43"/>
    </row>
    <row r="14" spans="1:14" ht="18" customHeight="1" x14ac:dyDescent="0.2">
      <c r="A14" s="11">
        <v>8</v>
      </c>
      <c r="B14" s="17"/>
      <c r="C14" s="18"/>
      <c r="D14" s="20"/>
      <c r="E14" s="48" t="s">
        <v>59</v>
      </c>
      <c r="F14" s="49"/>
      <c r="G14" s="49"/>
      <c r="H14" s="50"/>
      <c r="I14" s="12">
        <v>0</v>
      </c>
      <c r="J14" s="12">
        <v>409978</v>
      </c>
      <c r="K14" s="12">
        <v>0</v>
      </c>
      <c r="L14" s="12">
        <v>0</v>
      </c>
      <c r="M14" s="37">
        <v>0</v>
      </c>
      <c r="N14" s="43"/>
    </row>
    <row r="15" spans="1:14" ht="18" customHeight="1" x14ac:dyDescent="0.2">
      <c r="A15" s="11">
        <v>9</v>
      </c>
      <c r="B15" s="17"/>
      <c r="C15" s="18"/>
      <c r="D15" s="20"/>
      <c r="E15" s="48" t="s">
        <v>67</v>
      </c>
      <c r="F15" s="49"/>
      <c r="G15" s="49"/>
      <c r="H15" s="50"/>
      <c r="I15" s="12">
        <v>0</v>
      </c>
      <c r="J15" s="12">
        <v>0</v>
      </c>
      <c r="K15" s="12">
        <v>31785</v>
      </c>
      <c r="L15" s="12">
        <v>0</v>
      </c>
      <c r="M15" s="37">
        <v>0</v>
      </c>
      <c r="N15" s="43"/>
    </row>
    <row r="16" spans="1:14" ht="18" customHeight="1" x14ac:dyDescent="0.2">
      <c r="A16" s="11">
        <v>10</v>
      </c>
      <c r="B16" s="17"/>
      <c r="C16" s="18"/>
      <c r="D16" s="23"/>
      <c r="E16" s="48" t="s">
        <v>2</v>
      </c>
      <c r="F16" s="49"/>
      <c r="G16" s="49"/>
      <c r="H16" s="50"/>
      <c r="I16" s="12">
        <v>1695374</v>
      </c>
      <c r="J16" s="12">
        <v>2522907</v>
      </c>
      <c r="K16" s="12">
        <v>2092936</v>
      </c>
      <c r="L16" s="12">
        <v>1999418</v>
      </c>
      <c r="M16" s="37">
        <f>1601038</f>
        <v>1601038</v>
      </c>
      <c r="N16" s="44"/>
    </row>
    <row r="17" spans="1:16" ht="18" customHeight="1" x14ac:dyDescent="0.2">
      <c r="A17" s="11">
        <v>11</v>
      </c>
      <c r="B17" s="17"/>
      <c r="C17" s="18"/>
      <c r="D17" s="45" t="s">
        <v>23</v>
      </c>
      <c r="E17" s="49"/>
      <c r="F17" s="49"/>
      <c r="G17" s="49"/>
      <c r="H17" s="50"/>
      <c r="I17" s="24">
        <f t="shared" ref="I17:M18" si="2">I18</f>
        <v>5456010</v>
      </c>
      <c r="J17" s="24">
        <f t="shared" si="2"/>
        <v>5767980</v>
      </c>
      <c r="K17" s="24">
        <f t="shared" si="2"/>
        <v>7618530</v>
      </c>
      <c r="L17" s="24">
        <f t="shared" si="2"/>
        <v>1156970</v>
      </c>
      <c r="M17" s="24">
        <f t="shared" si="2"/>
        <v>1844010</v>
      </c>
      <c r="N17" s="42" t="s">
        <v>32</v>
      </c>
    </row>
    <row r="18" spans="1:16" ht="18" customHeight="1" x14ac:dyDescent="0.2">
      <c r="A18" s="11">
        <v>12</v>
      </c>
      <c r="B18" s="17"/>
      <c r="C18" s="18"/>
      <c r="D18" s="20"/>
      <c r="E18" s="45" t="s">
        <v>24</v>
      </c>
      <c r="F18" s="46"/>
      <c r="G18" s="46"/>
      <c r="H18" s="47"/>
      <c r="I18" s="24">
        <f t="shared" si="2"/>
        <v>5456010</v>
      </c>
      <c r="J18" s="24">
        <f t="shared" si="2"/>
        <v>5767980</v>
      </c>
      <c r="K18" s="24">
        <f t="shared" si="2"/>
        <v>7618530</v>
      </c>
      <c r="L18" s="24">
        <f t="shared" si="2"/>
        <v>1156970</v>
      </c>
      <c r="M18" s="24">
        <f t="shared" si="2"/>
        <v>1844010</v>
      </c>
      <c r="N18" s="43"/>
    </row>
    <row r="19" spans="1:16" ht="18" customHeight="1" x14ac:dyDescent="0.2">
      <c r="A19" s="11">
        <v>13</v>
      </c>
      <c r="B19" s="17"/>
      <c r="C19" s="18"/>
      <c r="D19" s="17"/>
      <c r="E19" s="20"/>
      <c r="F19" s="45" t="s">
        <v>25</v>
      </c>
      <c r="G19" s="46"/>
      <c r="H19" s="47"/>
      <c r="I19" s="24">
        <f>SUM(I20:I20)</f>
        <v>5456010</v>
      </c>
      <c r="J19" s="24">
        <f>SUM(J20:J20)</f>
        <v>5767980</v>
      </c>
      <c r="K19" s="24">
        <f>SUM(K20:K20)</f>
        <v>7618530</v>
      </c>
      <c r="L19" s="24">
        <f>SUM(L20:L20)</f>
        <v>1156970</v>
      </c>
      <c r="M19" s="24">
        <f>SUM(M20:M20)</f>
        <v>1844010</v>
      </c>
      <c r="N19" s="43"/>
    </row>
    <row r="20" spans="1:16" ht="18" customHeight="1" x14ac:dyDescent="0.2">
      <c r="A20" s="11">
        <v>14</v>
      </c>
      <c r="B20" s="17"/>
      <c r="C20" s="18"/>
      <c r="D20" s="25"/>
      <c r="E20" s="23"/>
      <c r="F20" s="23"/>
      <c r="G20" s="76" t="s">
        <v>33</v>
      </c>
      <c r="H20" s="77"/>
      <c r="I20" s="12">
        <v>5456010</v>
      </c>
      <c r="J20" s="12">
        <v>5767980</v>
      </c>
      <c r="K20" s="12">
        <v>7618530</v>
      </c>
      <c r="L20" s="12">
        <v>1156970</v>
      </c>
      <c r="M20" s="37">
        <f>1713310+29500+101200</f>
        <v>1844010</v>
      </c>
      <c r="N20" s="44"/>
    </row>
    <row r="21" spans="1:16" ht="18" customHeight="1" x14ac:dyDescent="0.2">
      <c r="A21" s="11">
        <v>15</v>
      </c>
      <c r="B21" s="17"/>
      <c r="C21" s="18"/>
      <c r="D21" s="45" t="s">
        <v>3</v>
      </c>
      <c r="E21" s="46"/>
      <c r="F21" s="46"/>
      <c r="G21" s="46"/>
      <c r="H21" s="47"/>
      <c r="I21" s="19">
        <f t="shared" ref="I21" si="3">I22</f>
        <v>4508770</v>
      </c>
      <c r="J21" s="19">
        <f>J22</f>
        <v>934800</v>
      </c>
      <c r="K21" s="19">
        <f>K22</f>
        <v>1331600</v>
      </c>
      <c r="L21" s="19">
        <f>L22</f>
        <v>1530934</v>
      </c>
      <c r="M21" s="19">
        <f>M22</f>
        <v>1911660</v>
      </c>
      <c r="N21" s="14" t="s">
        <v>54</v>
      </c>
    </row>
    <row r="22" spans="1:16" ht="18" customHeight="1" x14ac:dyDescent="0.2">
      <c r="A22" s="11">
        <v>16</v>
      </c>
      <c r="B22" s="17"/>
      <c r="C22" s="18"/>
      <c r="D22" s="20"/>
      <c r="E22" s="45" t="s">
        <v>13</v>
      </c>
      <c r="F22" s="46"/>
      <c r="G22" s="46"/>
      <c r="H22" s="47"/>
      <c r="I22" s="19">
        <f>SUM(I23,I25,I28,I30,I38)</f>
        <v>4508770</v>
      </c>
      <c r="J22" s="19">
        <f>SUM(J23,J25,J28,J30,J38)</f>
        <v>934800</v>
      </c>
      <c r="K22" s="19">
        <f>SUM(K23,K25,K28,K30,K38)</f>
        <v>1331600</v>
      </c>
      <c r="L22" s="19">
        <f>SUM(L23,L25,L28,L30,L38)</f>
        <v>1530934</v>
      </c>
      <c r="M22" s="19">
        <f>SUM(M23,M25,M28,M30,M38)</f>
        <v>1911660</v>
      </c>
      <c r="N22" s="14" t="s">
        <v>54</v>
      </c>
    </row>
    <row r="23" spans="1:16" ht="18" customHeight="1" x14ac:dyDescent="0.2">
      <c r="A23" s="11">
        <v>17</v>
      </c>
      <c r="B23" s="17"/>
      <c r="C23" s="18"/>
      <c r="D23" s="20"/>
      <c r="E23" s="20"/>
      <c r="F23" s="45" t="s">
        <v>34</v>
      </c>
      <c r="G23" s="46"/>
      <c r="H23" s="47"/>
      <c r="I23" s="19">
        <f>SUM(I24:I24)</f>
        <v>27000</v>
      </c>
      <c r="J23" s="19">
        <f>SUM(J24:J24)</f>
        <v>0</v>
      </c>
      <c r="K23" s="19">
        <f>SUM(K24:K24)</f>
        <v>0</v>
      </c>
      <c r="L23" s="19">
        <f>SUM(L24:L24)</f>
        <v>0</v>
      </c>
      <c r="M23" s="19">
        <f>SUM(M24:M24)</f>
        <v>0</v>
      </c>
      <c r="N23" s="42" t="s">
        <v>35</v>
      </c>
    </row>
    <row r="24" spans="1:16" ht="18" customHeight="1" x14ac:dyDescent="0.2">
      <c r="A24" s="11">
        <v>18</v>
      </c>
      <c r="B24" s="17"/>
      <c r="C24" s="18"/>
      <c r="D24" s="20"/>
      <c r="E24" s="26"/>
      <c r="F24" s="27"/>
      <c r="G24" s="71" t="s">
        <v>56</v>
      </c>
      <c r="H24" s="72"/>
      <c r="I24" s="12">
        <v>27000</v>
      </c>
      <c r="J24" s="12">
        <v>0</v>
      </c>
      <c r="K24" s="12">
        <v>0</v>
      </c>
      <c r="L24" s="12">
        <v>0</v>
      </c>
      <c r="M24" s="37">
        <v>0</v>
      </c>
      <c r="N24" s="44"/>
    </row>
    <row r="25" spans="1:16" ht="18" customHeight="1" x14ac:dyDescent="0.2">
      <c r="A25" s="11">
        <v>19</v>
      </c>
      <c r="B25" s="17"/>
      <c r="C25" s="18"/>
      <c r="D25" s="20"/>
      <c r="E25" s="20"/>
      <c r="F25" s="45" t="s">
        <v>26</v>
      </c>
      <c r="G25" s="46"/>
      <c r="H25" s="47"/>
      <c r="I25" s="19">
        <f t="shared" ref="I25" si="4">I26</f>
        <v>0</v>
      </c>
      <c r="J25" s="19">
        <f>J26</f>
        <v>107050</v>
      </c>
      <c r="K25" s="19">
        <f>K26</f>
        <v>0</v>
      </c>
      <c r="L25" s="19">
        <f>L26+L27</f>
        <v>63034</v>
      </c>
      <c r="M25" s="19">
        <f>M26+M27</f>
        <v>0</v>
      </c>
      <c r="N25" s="42" t="s">
        <v>29</v>
      </c>
    </row>
    <row r="26" spans="1:16" ht="18" customHeight="1" x14ac:dyDescent="0.2">
      <c r="A26" s="11">
        <v>20</v>
      </c>
      <c r="B26" s="17"/>
      <c r="C26" s="18"/>
      <c r="D26" s="20"/>
      <c r="E26" s="26"/>
      <c r="F26" s="21"/>
      <c r="G26" s="74" t="s">
        <v>27</v>
      </c>
      <c r="H26" s="75"/>
      <c r="I26" s="12">
        <v>0</v>
      </c>
      <c r="J26" s="12">
        <v>107050</v>
      </c>
      <c r="K26" s="12">
        <v>0</v>
      </c>
      <c r="L26" s="12">
        <v>61834</v>
      </c>
      <c r="M26" s="37">
        <v>0</v>
      </c>
      <c r="N26" s="43"/>
    </row>
    <row r="27" spans="1:16" ht="18" customHeight="1" x14ac:dyDescent="0.2">
      <c r="A27" s="11">
        <v>21</v>
      </c>
      <c r="B27" s="17"/>
      <c r="C27" s="18"/>
      <c r="D27" s="20"/>
      <c r="E27" s="26"/>
      <c r="F27" s="27"/>
      <c r="G27" s="74" t="s">
        <v>77</v>
      </c>
      <c r="H27" s="75"/>
      <c r="I27" s="12">
        <v>0</v>
      </c>
      <c r="J27" s="12">
        <v>0</v>
      </c>
      <c r="K27" s="12">
        <v>0</v>
      </c>
      <c r="L27" s="12">
        <v>1200</v>
      </c>
      <c r="M27" s="37">
        <v>0</v>
      </c>
      <c r="N27" s="73"/>
    </row>
    <row r="28" spans="1:16" ht="18" customHeight="1" x14ac:dyDescent="0.2">
      <c r="A28" s="11">
        <v>22</v>
      </c>
      <c r="B28" s="17"/>
      <c r="C28" s="18"/>
      <c r="D28" s="20"/>
      <c r="E28" s="20"/>
      <c r="F28" s="45" t="s">
        <v>14</v>
      </c>
      <c r="G28" s="46"/>
      <c r="H28" s="47"/>
      <c r="I28" s="19">
        <f t="shared" ref="I28" si="5">I29</f>
        <v>127950</v>
      </c>
      <c r="J28" s="19">
        <f>J29</f>
        <v>186650</v>
      </c>
      <c r="K28" s="19">
        <f>K29</f>
        <v>326300</v>
      </c>
      <c r="L28" s="19">
        <f t="shared" ref="L28:M28" si="6">L29</f>
        <v>200500</v>
      </c>
      <c r="M28" s="19">
        <f t="shared" si="6"/>
        <v>195900</v>
      </c>
      <c r="N28" s="42" t="s">
        <v>62</v>
      </c>
    </row>
    <row r="29" spans="1:16" ht="18" customHeight="1" x14ac:dyDescent="0.2">
      <c r="A29" s="11">
        <v>23</v>
      </c>
      <c r="B29" s="17"/>
      <c r="C29" s="18"/>
      <c r="D29" s="20"/>
      <c r="E29" s="26"/>
      <c r="F29" s="27"/>
      <c r="G29" s="70" t="s">
        <v>21</v>
      </c>
      <c r="H29" s="70"/>
      <c r="I29" s="12">
        <v>127950</v>
      </c>
      <c r="J29" s="12">
        <v>186650</v>
      </c>
      <c r="K29" s="12">
        <v>326300</v>
      </c>
      <c r="L29" s="12">
        <f>166500+34000</f>
        <v>200500</v>
      </c>
      <c r="M29" s="37">
        <f>174900+21000</f>
        <v>195900</v>
      </c>
      <c r="N29" s="44"/>
    </row>
    <row r="30" spans="1:16" s="30" customFormat="1" ht="18" customHeight="1" x14ac:dyDescent="0.2">
      <c r="A30" s="11">
        <v>24</v>
      </c>
      <c r="B30" s="17"/>
      <c r="C30" s="18"/>
      <c r="D30" s="20"/>
      <c r="E30" s="26"/>
      <c r="F30" s="45" t="s">
        <v>15</v>
      </c>
      <c r="G30" s="49"/>
      <c r="H30" s="50"/>
      <c r="I30" s="29">
        <f t="shared" ref="I30" si="7">I31</f>
        <v>4353820</v>
      </c>
      <c r="J30" s="29">
        <f>J31</f>
        <v>635100</v>
      </c>
      <c r="K30" s="29">
        <f>K31</f>
        <v>788300</v>
      </c>
      <c r="L30" s="29">
        <f>L31</f>
        <v>1135700</v>
      </c>
      <c r="M30" s="29">
        <f>M31</f>
        <v>1687440</v>
      </c>
      <c r="N30" s="42" t="s">
        <v>63</v>
      </c>
      <c r="O30" s="3"/>
      <c r="P30" s="3"/>
    </row>
    <row r="31" spans="1:16" s="30" customFormat="1" ht="18" customHeight="1" x14ac:dyDescent="0.2">
      <c r="A31" s="11">
        <v>25</v>
      </c>
      <c r="B31" s="25"/>
      <c r="C31" s="33"/>
      <c r="D31" s="23"/>
      <c r="E31" s="27"/>
      <c r="F31" s="27"/>
      <c r="G31" s="70" t="s">
        <v>22</v>
      </c>
      <c r="H31" s="70"/>
      <c r="I31" s="31">
        <v>4353820</v>
      </c>
      <c r="J31" s="31">
        <v>635100</v>
      </c>
      <c r="K31" s="31">
        <v>788300</v>
      </c>
      <c r="L31" s="31">
        <v>1135700</v>
      </c>
      <c r="M31" s="38">
        <f>1687440</f>
        <v>1687440</v>
      </c>
      <c r="N31" s="44"/>
      <c r="O31" s="3"/>
      <c r="P31" s="3"/>
    </row>
    <row r="32" spans="1:16" s="3" customFormat="1" ht="18.75" customHeight="1" x14ac:dyDescent="0.2">
      <c r="A32" s="1" t="s">
        <v>36</v>
      </c>
      <c r="B32" s="28"/>
      <c r="C32" s="28"/>
      <c r="D32" s="28"/>
      <c r="E32" s="28"/>
      <c r="F32" s="28"/>
      <c r="G32" s="28"/>
      <c r="H32" s="28"/>
      <c r="I32" s="2"/>
      <c r="J32" s="2"/>
      <c r="K32" s="2"/>
      <c r="N32" s="4" t="str">
        <f>$N$1</f>
        <v>税務部債権管理室</v>
      </c>
    </row>
    <row r="33" spans="1:16" s="3" customFormat="1" ht="22.5" customHeight="1" x14ac:dyDescent="0.2">
      <c r="A33" s="5"/>
      <c r="B33" s="6" t="s">
        <v>52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6" s="3" customFormat="1" ht="13.5" customHeight="1" x14ac:dyDescent="0.2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7" t="s">
        <v>9</v>
      </c>
    </row>
    <row r="35" spans="1:16" s="3" customFormat="1" ht="13.5" customHeight="1" x14ac:dyDescent="0.2">
      <c r="A35" s="5"/>
      <c r="B35" s="52" t="s">
        <v>37</v>
      </c>
      <c r="C35" s="52"/>
      <c r="D35" s="52"/>
      <c r="E35" s="52"/>
      <c r="F35" s="52"/>
      <c r="G35" s="52"/>
      <c r="H35" s="52"/>
      <c r="I35" s="8" t="s">
        <v>38</v>
      </c>
      <c r="J35" s="8" t="s">
        <v>39</v>
      </c>
      <c r="K35" s="8" t="s">
        <v>40</v>
      </c>
      <c r="L35" s="8" t="s">
        <v>41</v>
      </c>
      <c r="M35" s="8" t="s">
        <v>42</v>
      </c>
      <c r="N35" s="8" t="s">
        <v>43</v>
      </c>
    </row>
    <row r="36" spans="1:16" s="3" customFormat="1" ht="19.95" customHeight="1" x14ac:dyDescent="0.2">
      <c r="A36" s="5"/>
      <c r="B36" s="53" t="s">
        <v>86</v>
      </c>
      <c r="C36" s="54"/>
      <c r="D36" s="54"/>
      <c r="E36" s="54"/>
      <c r="F36" s="54"/>
      <c r="G36" s="54"/>
      <c r="H36" s="55"/>
      <c r="I36" s="9" t="s">
        <v>72</v>
      </c>
      <c r="J36" s="9" t="s">
        <v>71</v>
      </c>
      <c r="K36" s="9" t="s">
        <v>70</v>
      </c>
      <c r="L36" s="9" t="s">
        <v>69</v>
      </c>
      <c r="M36" s="9" t="s">
        <v>83</v>
      </c>
      <c r="N36" s="59" t="s">
        <v>65</v>
      </c>
    </row>
    <row r="37" spans="1:16" s="3" customFormat="1" ht="19.95" customHeight="1" x14ac:dyDescent="0.2">
      <c r="A37" s="5"/>
      <c r="B37" s="56"/>
      <c r="C37" s="57"/>
      <c r="D37" s="57"/>
      <c r="E37" s="57"/>
      <c r="F37" s="57"/>
      <c r="G37" s="57"/>
      <c r="H37" s="58"/>
      <c r="I37" s="10" t="s">
        <v>76</v>
      </c>
      <c r="J37" s="10" t="s">
        <v>75</v>
      </c>
      <c r="K37" s="10" t="s">
        <v>74</v>
      </c>
      <c r="L37" s="10" t="s">
        <v>73</v>
      </c>
      <c r="M37" s="10" t="s">
        <v>84</v>
      </c>
      <c r="N37" s="59"/>
    </row>
    <row r="38" spans="1:16" ht="18" customHeight="1" x14ac:dyDescent="0.2">
      <c r="A38" s="11">
        <v>26</v>
      </c>
      <c r="B38" s="17"/>
      <c r="C38" s="18"/>
      <c r="D38" s="20"/>
      <c r="E38" s="22"/>
      <c r="F38" s="45" t="s">
        <v>16</v>
      </c>
      <c r="G38" s="46"/>
      <c r="H38" s="47"/>
      <c r="I38" s="29">
        <f t="shared" ref="I38" si="8">I39</f>
        <v>0</v>
      </c>
      <c r="J38" s="29">
        <f>J39</f>
        <v>6000</v>
      </c>
      <c r="K38" s="29">
        <f>K39</f>
        <v>217000</v>
      </c>
      <c r="L38" s="29">
        <f>L39</f>
        <v>131700</v>
      </c>
      <c r="M38" s="29">
        <f>M39</f>
        <v>28320</v>
      </c>
      <c r="N38" s="42" t="s">
        <v>64</v>
      </c>
    </row>
    <row r="39" spans="1:16" ht="18" customHeight="1" x14ac:dyDescent="0.2">
      <c r="A39" s="11">
        <v>27</v>
      </c>
      <c r="B39" s="17"/>
      <c r="C39" s="18"/>
      <c r="D39" s="20"/>
      <c r="E39" s="22"/>
      <c r="F39" s="21"/>
      <c r="G39" s="70" t="s">
        <v>57</v>
      </c>
      <c r="H39" s="70"/>
      <c r="I39" s="31">
        <v>0</v>
      </c>
      <c r="J39" s="31">
        <v>6000</v>
      </c>
      <c r="K39" s="31">
        <v>217000</v>
      </c>
      <c r="L39" s="31">
        <v>131700</v>
      </c>
      <c r="M39" s="38">
        <f>28320</f>
        <v>28320</v>
      </c>
      <c r="N39" s="44"/>
    </row>
    <row r="40" spans="1:16" ht="18" customHeight="1" x14ac:dyDescent="0.2">
      <c r="A40" s="11">
        <v>28</v>
      </c>
      <c r="B40" s="17"/>
      <c r="C40" s="18"/>
      <c r="D40" s="45" t="s">
        <v>4</v>
      </c>
      <c r="E40" s="49"/>
      <c r="F40" s="49"/>
      <c r="G40" s="49"/>
      <c r="H40" s="50"/>
      <c r="I40" s="29">
        <f t="shared" ref="I40" si="9">SUM(I43,I45)</f>
        <v>36774325</v>
      </c>
      <c r="J40" s="29">
        <f>SUM(J43,J45)</f>
        <v>22829302</v>
      </c>
      <c r="K40" s="29">
        <f>SUM(K41,K43,K45)</f>
        <v>17484375</v>
      </c>
      <c r="L40" s="29">
        <f>SUM(L41,L43,L45)</f>
        <v>15366938</v>
      </c>
      <c r="M40" s="29">
        <f>SUM(M41,M43,M45)</f>
        <v>10595210</v>
      </c>
      <c r="N40" s="13" t="s">
        <v>55</v>
      </c>
    </row>
    <row r="41" spans="1:16" ht="18" customHeight="1" x14ac:dyDescent="0.2">
      <c r="A41" s="11">
        <v>29</v>
      </c>
      <c r="B41" s="17"/>
      <c r="C41" s="18"/>
      <c r="D41" s="17"/>
      <c r="E41" s="65" t="s">
        <v>78</v>
      </c>
      <c r="F41" s="66"/>
      <c r="G41" s="66"/>
      <c r="H41" s="67"/>
      <c r="I41" s="29">
        <f>I42</f>
        <v>0</v>
      </c>
      <c r="J41" s="29">
        <f>J42</f>
        <v>0</v>
      </c>
      <c r="K41" s="29">
        <f>K42</f>
        <v>1200</v>
      </c>
      <c r="L41" s="29">
        <f>L42</f>
        <v>0</v>
      </c>
      <c r="M41" s="29">
        <f>M42</f>
        <v>0</v>
      </c>
      <c r="N41" s="51" t="s">
        <v>79</v>
      </c>
    </row>
    <row r="42" spans="1:16" ht="18" customHeight="1" x14ac:dyDescent="0.2">
      <c r="A42" s="11">
        <v>30</v>
      </c>
      <c r="B42" s="17"/>
      <c r="C42" s="18"/>
      <c r="D42" s="17"/>
      <c r="E42" s="32"/>
      <c r="F42" s="69" t="s">
        <v>80</v>
      </c>
      <c r="G42" s="66"/>
      <c r="H42" s="67"/>
      <c r="I42" s="29">
        <v>0</v>
      </c>
      <c r="J42" s="29">
        <v>0</v>
      </c>
      <c r="K42" s="29">
        <v>1200</v>
      </c>
      <c r="L42" s="29">
        <v>0</v>
      </c>
      <c r="M42" s="36">
        <v>0</v>
      </c>
      <c r="N42" s="68"/>
    </row>
    <row r="43" spans="1:16" ht="18" customHeight="1" x14ac:dyDescent="0.2">
      <c r="A43" s="11">
        <v>31</v>
      </c>
      <c r="B43" s="17"/>
      <c r="C43" s="18"/>
      <c r="D43" s="17"/>
      <c r="E43" s="65" t="s">
        <v>60</v>
      </c>
      <c r="F43" s="66"/>
      <c r="G43" s="66"/>
      <c r="H43" s="67"/>
      <c r="I43" s="29">
        <f t="shared" ref="I43:M43" si="10">I44</f>
        <v>0</v>
      </c>
      <c r="J43" s="29">
        <f t="shared" si="10"/>
        <v>1853000</v>
      </c>
      <c r="K43" s="29">
        <f t="shared" si="10"/>
        <v>0</v>
      </c>
      <c r="L43" s="29">
        <f t="shared" si="10"/>
        <v>0</v>
      </c>
      <c r="M43" s="29">
        <f t="shared" si="10"/>
        <v>0</v>
      </c>
      <c r="N43" s="51" t="s">
        <v>30</v>
      </c>
    </row>
    <row r="44" spans="1:16" ht="18" customHeight="1" x14ac:dyDescent="0.2">
      <c r="A44" s="11">
        <v>32</v>
      </c>
      <c r="B44" s="17"/>
      <c r="C44" s="18"/>
      <c r="D44" s="17"/>
      <c r="E44" s="32"/>
      <c r="F44" s="69" t="s">
        <v>61</v>
      </c>
      <c r="G44" s="66"/>
      <c r="H44" s="67"/>
      <c r="I44" s="29">
        <v>0</v>
      </c>
      <c r="J44" s="29">
        <v>1853000</v>
      </c>
      <c r="K44" s="29">
        <v>0</v>
      </c>
      <c r="L44" s="29">
        <v>0</v>
      </c>
      <c r="M44" s="36">
        <v>0</v>
      </c>
      <c r="N44" s="68"/>
    </row>
    <row r="45" spans="1:16" ht="18" customHeight="1" x14ac:dyDescent="0.2">
      <c r="A45" s="11">
        <v>33</v>
      </c>
      <c r="B45" s="17"/>
      <c r="C45" s="18"/>
      <c r="D45" s="20"/>
      <c r="E45" s="45" t="s">
        <v>5</v>
      </c>
      <c r="F45" s="46"/>
      <c r="G45" s="46"/>
      <c r="H45" s="47"/>
      <c r="I45" s="29">
        <f t="shared" ref="I45" si="11">I46</f>
        <v>36774325</v>
      </c>
      <c r="J45" s="29">
        <f>J46</f>
        <v>20976302</v>
      </c>
      <c r="K45" s="29">
        <f>K46</f>
        <v>17483175</v>
      </c>
      <c r="L45" s="29">
        <f t="shared" ref="L45:M45" si="12">L46</f>
        <v>15366938</v>
      </c>
      <c r="M45" s="29">
        <f t="shared" si="12"/>
        <v>10595210</v>
      </c>
      <c r="N45" s="13" t="s">
        <v>55</v>
      </c>
    </row>
    <row r="46" spans="1:16" ht="18" customHeight="1" x14ac:dyDescent="0.2">
      <c r="A46" s="11">
        <v>34</v>
      </c>
      <c r="B46" s="25"/>
      <c r="C46" s="33"/>
      <c r="D46" s="23"/>
      <c r="E46" s="23"/>
      <c r="F46" s="60" t="s">
        <v>5</v>
      </c>
      <c r="G46" s="60"/>
      <c r="H46" s="60"/>
      <c r="I46" s="31">
        <v>36774325</v>
      </c>
      <c r="J46" s="31">
        <v>20976302</v>
      </c>
      <c r="K46" s="31">
        <v>17483175</v>
      </c>
      <c r="L46" s="31">
        <f>15353288+13650</f>
        <v>15366938</v>
      </c>
      <c r="M46" s="38">
        <v>10595210</v>
      </c>
      <c r="N46" s="13" t="s">
        <v>66</v>
      </c>
    </row>
    <row r="47" spans="1:16" s="30" customFormat="1" ht="18" customHeight="1" x14ac:dyDescent="0.2">
      <c r="A47" s="11">
        <v>35</v>
      </c>
      <c r="B47" s="62" t="s">
        <v>50</v>
      </c>
      <c r="C47" s="63"/>
      <c r="D47" s="63"/>
      <c r="E47" s="63"/>
      <c r="F47" s="63"/>
      <c r="G47" s="63"/>
      <c r="H47" s="64"/>
      <c r="I47" s="34">
        <f>SUM(I48,I58,I71)</f>
        <v>360966368</v>
      </c>
      <c r="J47" s="34">
        <f>SUM(J48,J58,J71)</f>
        <v>255202248</v>
      </c>
      <c r="K47" s="34">
        <f>SUM(K48,K58,K71)</f>
        <v>225293271</v>
      </c>
      <c r="L47" s="34">
        <f>SUM(L48,L58,L71)</f>
        <v>210172999</v>
      </c>
      <c r="M47" s="34">
        <f>SUM(M48,M58,M71)</f>
        <v>227345802</v>
      </c>
      <c r="N47" s="13" t="s">
        <v>55</v>
      </c>
      <c r="O47" s="3"/>
      <c r="P47" s="3"/>
    </row>
    <row r="48" spans="1:16" ht="18" customHeight="1" x14ac:dyDescent="0.2">
      <c r="A48" s="11">
        <v>36</v>
      </c>
      <c r="B48" s="20"/>
      <c r="C48" s="45" t="s">
        <v>46</v>
      </c>
      <c r="D48" s="46"/>
      <c r="E48" s="46"/>
      <c r="F48" s="46"/>
      <c r="G48" s="46"/>
      <c r="H48" s="47"/>
      <c r="I48" s="29">
        <f t="shared" ref="I48" si="13">SUM(I49,I53)</f>
        <v>315809998</v>
      </c>
      <c r="J48" s="29">
        <f>SUM(J49,J53)</f>
        <v>231647074</v>
      </c>
      <c r="K48" s="29">
        <f>SUM(K49,K53)</f>
        <v>191775691</v>
      </c>
      <c r="L48" s="29">
        <f>SUM(L49,L53)</f>
        <v>180441817</v>
      </c>
      <c r="M48" s="29">
        <f>SUM(M49,M53)</f>
        <v>192902803</v>
      </c>
      <c r="N48" s="51" t="s">
        <v>31</v>
      </c>
    </row>
    <row r="49" spans="1:16" ht="18" customHeight="1" x14ac:dyDescent="0.2">
      <c r="A49" s="11">
        <v>37</v>
      </c>
      <c r="B49" s="20"/>
      <c r="C49" s="17"/>
      <c r="D49" s="45" t="s">
        <v>6</v>
      </c>
      <c r="E49" s="49"/>
      <c r="F49" s="49"/>
      <c r="G49" s="49"/>
      <c r="H49" s="50"/>
      <c r="I49" s="29">
        <f t="shared" ref="I49" si="14">I50</f>
        <v>312380776</v>
      </c>
      <c r="J49" s="29">
        <f>J50</f>
        <v>230811673</v>
      </c>
      <c r="K49" s="29">
        <f>K50</f>
        <v>187478862</v>
      </c>
      <c r="L49" s="29">
        <f>L50</f>
        <v>179047827</v>
      </c>
      <c r="M49" s="29">
        <f>M50</f>
        <v>191802362</v>
      </c>
      <c r="N49" s="43"/>
    </row>
    <row r="50" spans="1:16" ht="18" customHeight="1" x14ac:dyDescent="0.2">
      <c r="A50" s="11">
        <v>38</v>
      </c>
      <c r="B50" s="20"/>
      <c r="C50" s="17"/>
      <c r="D50" s="20"/>
      <c r="E50" s="45" t="s">
        <v>6</v>
      </c>
      <c r="F50" s="46"/>
      <c r="G50" s="46"/>
      <c r="H50" s="47"/>
      <c r="I50" s="29">
        <f t="shared" ref="I50" si="15">SUM(I51:I52)</f>
        <v>312380776</v>
      </c>
      <c r="J50" s="29">
        <f>SUM(J51:J52)</f>
        <v>230811673</v>
      </c>
      <c r="K50" s="29">
        <f>SUM(K51:K52)</f>
        <v>187478862</v>
      </c>
      <c r="L50" s="29">
        <f>SUM(L51:L52)</f>
        <v>179047827</v>
      </c>
      <c r="M50" s="29">
        <f>SUM(M51:M52)</f>
        <v>191802362</v>
      </c>
      <c r="N50" s="43"/>
    </row>
    <row r="51" spans="1:16" ht="18" customHeight="1" x14ac:dyDescent="0.2">
      <c r="A51" s="11">
        <v>39</v>
      </c>
      <c r="B51" s="20"/>
      <c r="C51" s="17"/>
      <c r="D51" s="20"/>
      <c r="E51" s="21"/>
      <c r="F51" s="48" t="s">
        <v>7</v>
      </c>
      <c r="G51" s="49"/>
      <c r="H51" s="50"/>
      <c r="I51" s="31">
        <v>310820017</v>
      </c>
      <c r="J51" s="31">
        <v>228663076</v>
      </c>
      <c r="K51" s="31">
        <v>186582200</v>
      </c>
      <c r="L51" s="31">
        <v>178455996</v>
      </c>
      <c r="M51" s="38">
        <f>129899312+41339513+19802319</f>
        <v>191041144</v>
      </c>
      <c r="N51" s="43"/>
    </row>
    <row r="52" spans="1:16" ht="18" customHeight="1" x14ac:dyDescent="0.2">
      <c r="A52" s="11">
        <v>40</v>
      </c>
      <c r="B52" s="20"/>
      <c r="C52" s="17"/>
      <c r="D52" s="20"/>
      <c r="E52" s="22"/>
      <c r="F52" s="48" t="s">
        <v>17</v>
      </c>
      <c r="G52" s="49"/>
      <c r="H52" s="50"/>
      <c r="I52" s="31">
        <v>1560759</v>
      </c>
      <c r="J52" s="31">
        <v>2148597</v>
      </c>
      <c r="K52" s="31">
        <v>896662</v>
      </c>
      <c r="L52" s="31">
        <v>591831</v>
      </c>
      <c r="M52" s="38">
        <f>466762+154029+140427</f>
        <v>761218</v>
      </c>
      <c r="N52" s="43"/>
    </row>
    <row r="53" spans="1:16" ht="18" customHeight="1" x14ac:dyDescent="0.2">
      <c r="A53" s="11">
        <v>41</v>
      </c>
      <c r="B53" s="20"/>
      <c r="C53" s="17"/>
      <c r="D53" s="45" t="s">
        <v>4</v>
      </c>
      <c r="E53" s="46"/>
      <c r="F53" s="46"/>
      <c r="G53" s="46"/>
      <c r="H53" s="47"/>
      <c r="I53" s="29">
        <f t="shared" ref="I53" si="16">I56</f>
        <v>3429222</v>
      </c>
      <c r="J53" s="29">
        <f>J56</f>
        <v>835401</v>
      </c>
      <c r="K53" s="29">
        <f>K54+K56</f>
        <v>4296829</v>
      </c>
      <c r="L53" s="29">
        <f>L54+L56</f>
        <v>1393990</v>
      </c>
      <c r="M53" s="29">
        <f>M54+M56</f>
        <v>1100441</v>
      </c>
      <c r="N53" s="43"/>
    </row>
    <row r="54" spans="1:16" ht="18" customHeight="1" x14ac:dyDescent="0.2">
      <c r="A54" s="11">
        <v>42</v>
      </c>
      <c r="B54" s="20"/>
      <c r="C54" s="17"/>
      <c r="D54" s="20"/>
      <c r="E54" s="45" t="s">
        <v>68</v>
      </c>
      <c r="F54" s="46"/>
      <c r="G54" s="46"/>
      <c r="H54" s="47"/>
      <c r="I54" s="29">
        <f>I55</f>
        <v>3429222</v>
      </c>
      <c r="J54" s="29">
        <f>J55</f>
        <v>835401</v>
      </c>
      <c r="K54" s="29">
        <f>K55</f>
        <v>290000</v>
      </c>
      <c r="L54" s="29">
        <f>L55</f>
        <v>0</v>
      </c>
      <c r="M54" s="29">
        <f>M55</f>
        <v>0</v>
      </c>
      <c r="N54" s="43"/>
    </row>
    <row r="55" spans="1:16" ht="18" customHeight="1" x14ac:dyDescent="0.2">
      <c r="A55" s="11">
        <v>43</v>
      </c>
      <c r="B55" s="20"/>
      <c r="C55" s="17"/>
      <c r="D55" s="20"/>
      <c r="E55" s="23"/>
      <c r="F55" s="48" t="s">
        <v>68</v>
      </c>
      <c r="G55" s="49"/>
      <c r="H55" s="50"/>
      <c r="I55" s="31">
        <v>3429222</v>
      </c>
      <c r="J55" s="31">
        <v>835401</v>
      </c>
      <c r="K55" s="31">
        <v>290000</v>
      </c>
      <c r="L55" s="31">
        <v>0</v>
      </c>
      <c r="M55" s="38">
        <v>0</v>
      </c>
      <c r="N55" s="43"/>
    </row>
    <row r="56" spans="1:16" ht="18" customHeight="1" x14ac:dyDescent="0.2">
      <c r="A56" s="11">
        <v>44</v>
      </c>
      <c r="B56" s="20"/>
      <c r="C56" s="17"/>
      <c r="D56" s="20"/>
      <c r="E56" s="45" t="s">
        <v>5</v>
      </c>
      <c r="F56" s="46"/>
      <c r="G56" s="46"/>
      <c r="H56" s="47"/>
      <c r="I56" s="29">
        <f>I57</f>
        <v>3429222</v>
      </c>
      <c r="J56" s="29">
        <f>J57</f>
        <v>835401</v>
      </c>
      <c r="K56" s="29">
        <f>K57</f>
        <v>4006829</v>
      </c>
      <c r="L56" s="29">
        <f>L57</f>
        <v>1393990</v>
      </c>
      <c r="M56" s="29">
        <f>M57</f>
        <v>1100441</v>
      </c>
      <c r="N56" s="43"/>
    </row>
    <row r="57" spans="1:16" ht="18" customHeight="1" x14ac:dyDescent="0.2">
      <c r="A57" s="11">
        <v>45</v>
      </c>
      <c r="B57" s="20"/>
      <c r="C57" s="25"/>
      <c r="D57" s="23"/>
      <c r="E57" s="23"/>
      <c r="F57" s="48" t="s">
        <v>5</v>
      </c>
      <c r="G57" s="49"/>
      <c r="H57" s="50"/>
      <c r="I57" s="31">
        <v>3429222</v>
      </c>
      <c r="J57" s="31">
        <v>835401</v>
      </c>
      <c r="K57" s="31">
        <v>4006829</v>
      </c>
      <c r="L57" s="31">
        <v>1393990</v>
      </c>
      <c r="M57" s="38">
        <f>1100441</f>
        <v>1100441</v>
      </c>
      <c r="N57" s="44"/>
    </row>
    <row r="58" spans="1:16" s="30" customFormat="1" ht="18.75" customHeight="1" x14ac:dyDescent="0.2">
      <c r="A58" s="11">
        <v>46</v>
      </c>
      <c r="B58" s="20"/>
      <c r="C58" s="45" t="s">
        <v>47</v>
      </c>
      <c r="D58" s="46"/>
      <c r="E58" s="46"/>
      <c r="F58" s="46"/>
      <c r="G58" s="46"/>
      <c r="H58" s="47"/>
      <c r="I58" s="12">
        <f>SUM(I59,I68)</f>
        <v>35744602</v>
      </c>
      <c r="J58" s="12">
        <f>SUM(J59,J68)</f>
        <v>16214062</v>
      </c>
      <c r="K58" s="12">
        <f>SUM(K59,K68)</f>
        <v>24869110</v>
      </c>
      <c r="L58" s="12">
        <f>SUM(L59,L68)</f>
        <v>22859707</v>
      </c>
      <c r="M58" s="12">
        <f>SUM(M59,M68)</f>
        <v>20997274</v>
      </c>
      <c r="N58" s="61" t="s">
        <v>30</v>
      </c>
      <c r="O58" s="3"/>
      <c r="P58" s="3"/>
    </row>
    <row r="59" spans="1:16" s="30" customFormat="1" ht="18.75" customHeight="1" x14ac:dyDescent="0.2">
      <c r="A59" s="11">
        <v>47</v>
      </c>
      <c r="B59" s="20"/>
      <c r="C59" s="17"/>
      <c r="D59" s="45" t="s">
        <v>8</v>
      </c>
      <c r="E59" s="46"/>
      <c r="F59" s="46"/>
      <c r="G59" s="46"/>
      <c r="H59" s="47"/>
      <c r="I59" s="12">
        <f t="shared" ref="I59:M60" si="17">I60</f>
        <v>35578630</v>
      </c>
      <c r="J59" s="12">
        <f t="shared" si="17"/>
        <v>14915146</v>
      </c>
      <c r="K59" s="12">
        <f t="shared" si="17"/>
        <v>24869110</v>
      </c>
      <c r="L59" s="12">
        <f t="shared" si="17"/>
        <v>22859707</v>
      </c>
      <c r="M59" s="12">
        <f t="shared" si="17"/>
        <v>20997274</v>
      </c>
      <c r="N59" s="61"/>
      <c r="O59" s="3"/>
      <c r="P59" s="3"/>
    </row>
    <row r="60" spans="1:16" s="30" customFormat="1" ht="18.75" customHeight="1" x14ac:dyDescent="0.2">
      <c r="A60" s="11">
        <v>48</v>
      </c>
      <c r="B60" s="20"/>
      <c r="C60" s="17"/>
      <c r="D60" s="20"/>
      <c r="E60" s="45" t="s">
        <v>8</v>
      </c>
      <c r="F60" s="46"/>
      <c r="G60" s="46"/>
      <c r="H60" s="47"/>
      <c r="I60" s="12">
        <f t="shared" si="17"/>
        <v>35578630</v>
      </c>
      <c r="J60" s="12">
        <f t="shared" si="17"/>
        <v>14915146</v>
      </c>
      <c r="K60" s="12">
        <f t="shared" si="17"/>
        <v>24869110</v>
      </c>
      <c r="L60" s="12">
        <f t="shared" si="17"/>
        <v>22859707</v>
      </c>
      <c r="M60" s="12">
        <f t="shared" si="17"/>
        <v>20997274</v>
      </c>
      <c r="N60" s="61"/>
      <c r="O60" s="3"/>
      <c r="P60" s="3"/>
    </row>
    <row r="61" spans="1:16" s="30" customFormat="1" ht="18.75" customHeight="1" x14ac:dyDescent="0.2">
      <c r="A61" s="11">
        <v>49</v>
      </c>
      <c r="B61" s="23"/>
      <c r="C61" s="25"/>
      <c r="D61" s="23"/>
      <c r="E61" s="23"/>
      <c r="F61" s="60" t="s">
        <v>18</v>
      </c>
      <c r="G61" s="60"/>
      <c r="H61" s="60"/>
      <c r="I61" s="12">
        <v>35578630</v>
      </c>
      <c r="J61" s="12">
        <v>14915146</v>
      </c>
      <c r="K61" s="12">
        <v>24869110</v>
      </c>
      <c r="L61" s="12">
        <v>22859707</v>
      </c>
      <c r="M61" s="37">
        <f>20997274</f>
        <v>20997274</v>
      </c>
      <c r="N61" s="61"/>
      <c r="O61" s="3"/>
      <c r="P61" s="3"/>
    </row>
    <row r="62" spans="1:16" s="3" customFormat="1" ht="18.75" customHeight="1" x14ac:dyDescent="0.2">
      <c r="A62" s="1" t="s">
        <v>36</v>
      </c>
      <c r="B62" s="28"/>
      <c r="C62" s="28"/>
      <c r="D62" s="28"/>
      <c r="E62" s="28"/>
      <c r="F62" s="28"/>
      <c r="G62" s="28"/>
      <c r="H62" s="28"/>
      <c r="I62" s="2"/>
      <c r="J62" s="2"/>
      <c r="K62" s="2"/>
      <c r="N62" s="4" t="str">
        <f>$N$1</f>
        <v>税務部債権管理室</v>
      </c>
    </row>
    <row r="63" spans="1:16" s="3" customFormat="1" ht="22.5" customHeight="1" x14ac:dyDescent="0.2">
      <c r="A63" s="5"/>
      <c r="B63" s="6" t="s">
        <v>51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6" s="3" customFormat="1" ht="13.5" customHeight="1" x14ac:dyDescent="0.2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7" t="s">
        <v>9</v>
      </c>
    </row>
    <row r="65" spans="1:16" s="3" customFormat="1" ht="13.5" customHeight="1" x14ac:dyDescent="0.2">
      <c r="A65" s="5"/>
      <c r="B65" s="52" t="s">
        <v>37</v>
      </c>
      <c r="C65" s="52"/>
      <c r="D65" s="52"/>
      <c r="E65" s="52"/>
      <c r="F65" s="52"/>
      <c r="G65" s="52"/>
      <c r="H65" s="52"/>
      <c r="I65" s="8" t="s">
        <v>38</v>
      </c>
      <c r="J65" s="8" t="s">
        <v>39</v>
      </c>
      <c r="K65" s="8" t="s">
        <v>40</v>
      </c>
      <c r="L65" s="8" t="s">
        <v>41</v>
      </c>
      <c r="M65" s="8" t="s">
        <v>42</v>
      </c>
      <c r="N65" s="8" t="s">
        <v>43</v>
      </c>
    </row>
    <row r="66" spans="1:16" s="30" customFormat="1" ht="19.95" customHeight="1" x14ac:dyDescent="0.2">
      <c r="A66" s="5"/>
      <c r="B66" s="53" t="s">
        <v>86</v>
      </c>
      <c r="C66" s="54"/>
      <c r="D66" s="54"/>
      <c r="E66" s="54"/>
      <c r="F66" s="54"/>
      <c r="G66" s="54"/>
      <c r="H66" s="55"/>
      <c r="I66" s="9" t="s">
        <v>72</v>
      </c>
      <c r="J66" s="9" t="s">
        <v>71</v>
      </c>
      <c r="K66" s="9" t="s">
        <v>70</v>
      </c>
      <c r="L66" s="9" t="s">
        <v>69</v>
      </c>
      <c r="M66" s="9" t="s">
        <v>83</v>
      </c>
      <c r="N66" s="59" t="s">
        <v>65</v>
      </c>
      <c r="O66" s="3"/>
      <c r="P66" s="3"/>
    </row>
    <row r="67" spans="1:16" s="30" customFormat="1" ht="19.95" customHeight="1" x14ac:dyDescent="0.2">
      <c r="A67" s="5"/>
      <c r="B67" s="56"/>
      <c r="C67" s="57"/>
      <c r="D67" s="57"/>
      <c r="E67" s="57"/>
      <c r="F67" s="57"/>
      <c r="G67" s="57"/>
      <c r="H67" s="58"/>
      <c r="I67" s="10" t="s">
        <v>76</v>
      </c>
      <c r="J67" s="10" t="s">
        <v>75</v>
      </c>
      <c r="K67" s="10" t="s">
        <v>74</v>
      </c>
      <c r="L67" s="10" t="s">
        <v>73</v>
      </c>
      <c r="M67" s="10" t="s">
        <v>84</v>
      </c>
      <c r="N67" s="59"/>
      <c r="O67" s="3"/>
      <c r="P67" s="3"/>
    </row>
    <row r="68" spans="1:16" s="30" customFormat="1" ht="18.75" customHeight="1" x14ac:dyDescent="0.2">
      <c r="A68" s="11">
        <v>50</v>
      </c>
      <c r="B68" s="20"/>
      <c r="C68" s="17"/>
      <c r="D68" s="45" t="s">
        <v>4</v>
      </c>
      <c r="E68" s="46"/>
      <c r="F68" s="46"/>
      <c r="G68" s="46"/>
      <c r="H68" s="47"/>
      <c r="I68" s="12">
        <f t="shared" ref="I68" si="18">I69</f>
        <v>165972</v>
      </c>
      <c r="J68" s="12">
        <f>J69</f>
        <v>1298916</v>
      </c>
      <c r="K68" s="12">
        <f>K69</f>
        <v>0</v>
      </c>
      <c r="L68" s="12">
        <f>L69</f>
        <v>0</v>
      </c>
      <c r="M68" s="12">
        <f>M69</f>
        <v>0</v>
      </c>
      <c r="N68" s="61" t="s">
        <v>87</v>
      </c>
      <c r="O68" s="3"/>
      <c r="P68" s="3"/>
    </row>
    <row r="69" spans="1:16" s="30" customFormat="1" ht="18.75" customHeight="1" x14ac:dyDescent="0.2">
      <c r="A69" s="11">
        <v>51</v>
      </c>
      <c r="B69" s="20"/>
      <c r="C69" s="17"/>
      <c r="D69" s="20"/>
      <c r="E69" s="45" t="s">
        <v>5</v>
      </c>
      <c r="F69" s="46"/>
      <c r="G69" s="46"/>
      <c r="H69" s="47"/>
      <c r="I69" s="12">
        <f>SUM(I70:I70)</f>
        <v>165972</v>
      </c>
      <c r="J69" s="12">
        <f>SUM(J70:J70)</f>
        <v>1298916</v>
      </c>
      <c r="K69" s="12">
        <f>SUM(K70:K70)</f>
        <v>0</v>
      </c>
      <c r="L69" s="12">
        <f>SUM(L70:L70)</f>
        <v>0</v>
      </c>
      <c r="M69" s="12">
        <f>SUM(M70:M70)</f>
        <v>0</v>
      </c>
      <c r="N69" s="61"/>
      <c r="O69" s="3"/>
      <c r="P69" s="3"/>
    </row>
    <row r="70" spans="1:16" s="30" customFormat="1" ht="18.75" customHeight="1" x14ac:dyDescent="0.2">
      <c r="A70" s="11">
        <v>52</v>
      </c>
      <c r="B70" s="20"/>
      <c r="C70" s="17"/>
      <c r="D70" s="20"/>
      <c r="E70" s="17"/>
      <c r="F70" s="48" t="s">
        <v>58</v>
      </c>
      <c r="G70" s="49"/>
      <c r="H70" s="50"/>
      <c r="I70" s="12">
        <v>165972</v>
      </c>
      <c r="J70" s="12">
        <v>1298916</v>
      </c>
      <c r="K70" s="12">
        <v>0</v>
      </c>
      <c r="L70" s="12">
        <v>0</v>
      </c>
      <c r="M70" s="37">
        <v>0</v>
      </c>
      <c r="N70" s="61"/>
      <c r="O70" s="3"/>
      <c r="P70" s="3"/>
    </row>
    <row r="71" spans="1:16" s="30" customFormat="1" ht="18.75" customHeight="1" x14ac:dyDescent="0.2">
      <c r="A71" s="11">
        <v>53</v>
      </c>
      <c r="B71" s="20"/>
      <c r="C71" s="45" t="s">
        <v>48</v>
      </c>
      <c r="D71" s="46"/>
      <c r="E71" s="46"/>
      <c r="F71" s="46"/>
      <c r="G71" s="46"/>
      <c r="H71" s="47"/>
      <c r="I71" s="12">
        <f t="shared" ref="I71:M73" si="19">I72</f>
        <v>9411768</v>
      </c>
      <c r="J71" s="12">
        <f t="shared" si="19"/>
        <v>7341112</v>
      </c>
      <c r="K71" s="12">
        <f t="shared" si="19"/>
        <v>8648470</v>
      </c>
      <c r="L71" s="12">
        <f t="shared" si="19"/>
        <v>6871475</v>
      </c>
      <c r="M71" s="12">
        <f t="shared" si="19"/>
        <v>13445725</v>
      </c>
      <c r="N71" s="51" t="s">
        <v>31</v>
      </c>
      <c r="O71" s="3"/>
      <c r="P71" s="3"/>
    </row>
    <row r="72" spans="1:16" s="30" customFormat="1" ht="18.75" customHeight="1" x14ac:dyDescent="0.2">
      <c r="A72" s="11">
        <v>54</v>
      </c>
      <c r="B72" s="20"/>
      <c r="C72" s="17"/>
      <c r="D72" s="45" t="s">
        <v>19</v>
      </c>
      <c r="E72" s="46"/>
      <c r="F72" s="46"/>
      <c r="G72" s="46"/>
      <c r="H72" s="47"/>
      <c r="I72" s="12">
        <f t="shared" si="19"/>
        <v>9411768</v>
      </c>
      <c r="J72" s="12">
        <f t="shared" si="19"/>
        <v>7341112</v>
      </c>
      <c r="K72" s="12">
        <f t="shared" si="19"/>
        <v>8648470</v>
      </c>
      <c r="L72" s="12">
        <f t="shared" si="19"/>
        <v>6871475</v>
      </c>
      <c r="M72" s="12">
        <f t="shared" si="19"/>
        <v>13445725</v>
      </c>
      <c r="N72" s="43"/>
      <c r="O72" s="3"/>
      <c r="P72" s="3"/>
    </row>
    <row r="73" spans="1:16" s="30" customFormat="1" ht="18.75" customHeight="1" x14ac:dyDescent="0.2">
      <c r="A73" s="11">
        <v>55</v>
      </c>
      <c r="B73" s="20"/>
      <c r="C73" s="17"/>
      <c r="D73" s="20"/>
      <c r="E73" s="45" t="s">
        <v>19</v>
      </c>
      <c r="F73" s="46"/>
      <c r="G73" s="46"/>
      <c r="H73" s="47"/>
      <c r="I73" s="12">
        <f t="shared" si="19"/>
        <v>9411768</v>
      </c>
      <c r="J73" s="12">
        <f t="shared" si="19"/>
        <v>7341112</v>
      </c>
      <c r="K73" s="12">
        <f t="shared" si="19"/>
        <v>8648470</v>
      </c>
      <c r="L73" s="12">
        <f t="shared" si="19"/>
        <v>6871475</v>
      </c>
      <c r="M73" s="12">
        <f t="shared" si="19"/>
        <v>13445725</v>
      </c>
      <c r="N73" s="43"/>
      <c r="O73" s="3"/>
      <c r="P73" s="3"/>
    </row>
    <row r="74" spans="1:16" s="30" customFormat="1" ht="18.75" customHeight="1" x14ac:dyDescent="0.2">
      <c r="A74" s="11">
        <v>56</v>
      </c>
      <c r="B74" s="23"/>
      <c r="C74" s="25"/>
      <c r="D74" s="23"/>
      <c r="E74" s="23"/>
      <c r="F74" s="48" t="s">
        <v>20</v>
      </c>
      <c r="G74" s="49"/>
      <c r="H74" s="50"/>
      <c r="I74" s="12">
        <v>9411768</v>
      </c>
      <c r="J74" s="12">
        <v>7341112</v>
      </c>
      <c r="K74" s="12">
        <v>8648470</v>
      </c>
      <c r="L74" s="12">
        <v>6871475</v>
      </c>
      <c r="M74" s="37">
        <f>13445725</f>
        <v>13445725</v>
      </c>
      <c r="N74" s="44"/>
      <c r="O74" s="3"/>
      <c r="P74" s="3"/>
    </row>
    <row r="75" spans="1:16" ht="27.75" customHeight="1" x14ac:dyDescent="0.2"/>
    <row r="76" spans="1:16" ht="30" customHeight="1" x14ac:dyDescent="0.2">
      <c r="A76" s="11">
        <v>57</v>
      </c>
      <c r="B76" s="39" t="s">
        <v>49</v>
      </c>
      <c r="C76" s="40"/>
      <c r="D76" s="40"/>
      <c r="E76" s="40"/>
      <c r="F76" s="40"/>
      <c r="G76" s="40"/>
      <c r="H76" s="41"/>
      <c r="I76" s="12">
        <f>SUM(I7,I47)</f>
        <v>448289905</v>
      </c>
      <c r="J76" s="12">
        <f>SUM(J7,J47)</f>
        <v>336961576</v>
      </c>
      <c r="K76" s="12">
        <f>SUM(K7,K47)</f>
        <v>292277138</v>
      </c>
      <c r="L76" s="12">
        <f>SUM(L7,L47)</f>
        <v>274434259</v>
      </c>
      <c r="M76" s="12">
        <f>SUM(M7,M47)</f>
        <v>273831694</v>
      </c>
      <c r="N76" s="14" t="s">
        <v>54</v>
      </c>
    </row>
    <row r="78" spans="1:16" x14ac:dyDescent="0.2">
      <c r="B78" s="15" t="s">
        <v>85</v>
      </c>
    </row>
    <row r="79" spans="1:16" x14ac:dyDescent="0.2">
      <c r="B79" s="35"/>
    </row>
  </sheetData>
  <sheetProtection formatCells="0" insertRows="0" autoFilter="0"/>
  <mergeCells count="80">
    <mergeCell ref="B1:H1"/>
    <mergeCell ref="B4:H4"/>
    <mergeCell ref="B5:H6"/>
    <mergeCell ref="N5:N6"/>
    <mergeCell ref="D21:H21"/>
    <mergeCell ref="B7:H7"/>
    <mergeCell ref="D8:H8"/>
    <mergeCell ref="N8:N16"/>
    <mergeCell ref="E9:H9"/>
    <mergeCell ref="F10:H10"/>
    <mergeCell ref="F11:H11"/>
    <mergeCell ref="E12:H12"/>
    <mergeCell ref="E13:H13"/>
    <mergeCell ref="E14:H14"/>
    <mergeCell ref="E15:H15"/>
    <mergeCell ref="E16:H16"/>
    <mergeCell ref="D17:H17"/>
    <mergeCell ref="E18:H18"/>
    <mergeCell ref="F19:H19"/>
    <mergeCell ref="G20:H20"/>
    <mergeCell ref="E22:H22"/>
    <mergeCell ref="F23:H23"/>
    <mergeCell ref="N23:N24"/>
    <mergeCell ref="G24:H24"/>
    <mergeCell ref="F25:H25"/>
    <mergeCell ref="N25:N27"/>
    <mergeCell ref="G26:H26"/>
    <mergeCell ref="G27:H27"/>
    <mergeCell ref="F38:H38"/>
    <mergeCell ref="N38:N39"/>
    <mergeCell ref="G39:H39"/>
    <mergeCell ref="F28:H28"/>
    <mergeCell ref="N28:N29"/>
    <mergeCell ref="G29:H29"/>
    <mergeCell ref="B35:H35"/>
    <mergeCell ref="B36:H37"/>
    <mergeCell ref="N36:N37"/>
    <mergeCell ref="F30:H30"/>
    <mergeCell ref="N30:N31"/>
    <mergeCell ref="G31:H31"/>
    <mergeCell ref="F57:H57"/>
    <mergeCell ref="D40:H40"/>
    <mergeCell ref="E41:H41"/>
    <mergeCell ref="N41:N42"/>
    <mergeCell ref="F42:H42"/>
    <mergeCell ref="E43:H43"/>
    <mergeCell ref="N43:N44"/>
    <mergeCell ref="F44:H44"/>
    <mergeCell ref="D68:H68"/>
    <mergeCell ref="N58:N61"/>
    <mergeCell ref="N68:N70"/>
    <mergeCell ref="E45:H45"/>
    <mergeCell ref="F46:H46"/>
    <mergeCell ref="B47:H47"/>
    <mergeCell ref="C48:H48"/>
    <mergeCell ref="N48:N57"/>
    <mergeCell ref="D49:H49"/>
    <mergeCell ref="E50:H50"/>
    <mergeCell ref="F51:H51"/>
    <mergeCell ref="F52:H52"/>
    <mergeCell ref="D53:H53"/>
    <mergeCell ref="E54:H54"/>
    <mergeCell ref="F55:H55"/>
    <mergeCell ref="E56:H56"/>
    <mergeCell ref="B76:H76"/>
    <mergeCell ref="N17:N20"/>
    <mergeCell ref="E69:H69"/>
    <mergeCell ref="F70:H70"/>
    <mergeCell ref="C71:H71"/>
    <mergeCell ref="N71:N74"/>
    <mergeCell ref="D72:H72"/>
    <mergeCell ref="E73:H73"/>
    <mergeCell ref="F74:H74"/>
    <mergeCell ref="B65:H65"/>
    <mergeCell ref="B66:H67"/>
    <mergeCell ref="N66:N67"/>
    <mergeCell ref="C58:H58"/>
    <mergeCell ref="D59:H59"/>
    <mergeCell ref="E60:H60"/>
    <mergeCell ref="F61:H61"/>
  </mergeCells>
  <phoneticPr fontId="2"/>
  <printOptions horizontalCentered="1"/>
  <pageMargins left="0.78740157480314965" right="0.78740157480314965" top="0.78740157480314965" bottom="0.39370078740157483" header="0" footer="0"/>
  <pageSetup paperSize="9" scale="96" fitToHeight="0" orientation="landscape" r:id="rId1"/>
  <headerFooter alignWithMargins="0"/>
  <rowBreaks count="2" manualBreakCount="2">
    <brk id="31" max="16383" man="1"/>
    <brk id="61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不納欠損額（一般・特会）</vt:lpstr>
      <vt:lpstr>'不納欠損額（一般・特会）'!Print_Area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2022-09-06T00:45:59Z</dcterms:created>
  <dcterms:modified xsi:type="dcterms:W3CDTF">2026-08-21T06:08:54Z</dcterms:modified>
</cp:coreProperties>
</file>