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債権移管の状況" sheetId="1" r:id="rId1"/>
    <sheet name="移管債権の滞納整理状況" sheetId="2" r:id="rId2"/>
  </sheets>
  <calcPr calcId="145621"/>
</workbook>
</file>

<file path=xl/calcChain.xml><?xml version="1.0" encoding="utf-8"?>
<calcChain xmlns="http://schemas.openxmlformats.org/spreadsheetml/2006/main">
  <c r="N11" i="2" l="1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10" i="2"/>
  <c r="L17" i="2"/>
  <c r="K17" i="2"/>
  <c r="K14" i="2" s="1"/>
  <c r="K20" i="2"/>
  <c r="K16" i="2"/>
  <c r="K18" i="2" s="1"/>
  <c r="K19" i="2"/>
  <c r="G19" i="2"/>
  <c r="G16" i="2"/>
  <c r="G17" i="2"/>
  <c r="G20" i="2"/>
  <c r="J20" i="2" s="1"/>
  <c r="M20" i="2" s="1"/>
  <c r="L24" i="2"/>
  <c r="L36" i="2"/>
  <c r="L33" i="2"/>
  <c r="L30" i="2"/>
  <c r="L26" i="2"/>
  <c r="L25" i="2"/>
  <c r="L27" i="2" s="1"/>
  <c r="L21" i="2"/>
  <c r="L18" i="2"/>
  <c r="L14" i="2"/>
  <c r="L11" i="2" s="1"/>
  <c r="L13" i="2"/>
  <c r="K24" i="2"/>
  <c r="H26" i="2"/>
  <c r="J26" i="2" s="1"/>
  <c r="M26" i="2" s="1"/>
  <c r="H25" i="2"/>
  <c r="H36" i="2"/>
  <c r="H33" i="2"/>
  <c r="H30" i="2"/>
  <c r="H24" i="2"/>
  <c r="H21" i="2"/>
  <c r="H18" i="2"/>
  <c r="J18" i="2" s="1"/>
  <c r="H14" i="2"/>
  <c r="H11" i="2" s="1"/>
  <c r="H13" i="2"/>
  <c r="H15" i="2" s="1"/>
  <c r="J16" i="2"/>
  <c r="M16" i="2" s="1"/>
  <c r="J17" i="2"/>
  <c r="J19" i="2"/>
  <c r="M19" i="2" s="1"/>
  <c r="J22" i="2"/>
  <c r="M22" i="2" s="1"/>
  <c r="J23" i="2"/>
  <c r="M23" i="2" s="1"/>
  <c r="J28" i="2"/>
  <c r="M28" i="2" s="1"/>
  <c r="J29" i="2"/>
  <c r="M29" i="2" s="1"/>
  <c r="J30" i="2"/>
  <c r="M30" i="2" s="1"/>
  <c r="J31" i="2"/>
  <c r="M31" i="2" s="1"/>
  <c r="J32" i="2"/>
  <c r="M32" i="2" s="1"/>
  <c r="J33" i="2"/>
  <c r="J34" i="2"/>
  <c r="M34" i="2" s="1"/>
  <c r="J35" i="2"/>
  <c r="M35" i="2" s="1"/>
  <c r="J36" i="2"/>
  <c r="K36" i="2"/>
  <c r="G36" i="2"/>
  <c r="K33" i="2"/>
  <c r="M33" i="2" s="1"/>
  <c r="G33" i="2"/>
  <c r="K30" i="2"/>
  <c r="G30" i="2"/>
  <c r="K26" i="2"/>
  <c r="G26" i="2"/>
  <c r="K25" i="2"/>
  <c r="G25" i="2"/>
  <c r="E25" i="2"/>
  <c r="G24" i="2"/>
  <c r="J24" i="2" s="1"/>
  <c r="K21" i="2"/>
  <c r="G18" i="2"/>
  <c r="G14" i="2"/>
  <c r="J14" i="2" s="1"/>
  <c r="K13" i="2"/>
  <c r="E13" i="2"/>
  <c r="I20" i="1"/>
  <c r="H20" i="1"/>
  <c r="G20" i="1"/>
  <c r="F20" i="1"/>
  <c r="I19" i="1"/>
  <c r="H19" i="1"/>
  <c r="G19" i="1"/>
  <c r="F19" i="1"/>
  <c r="I13" i="1"/>
  <c r="H13" i="1"/>
  <c r="G13" i="1"/>
  <c r="F13" i="1"/>
  <c r="I10" i="1"/>
  <c r="H10" i="1"/>
  <c r="G10" i="1"/>
  <c r="F10" i="1"/>
  <c r="I9" i="1"/>
  <c r="H9" i="1"/>
  <c r="G9" i="1"/>
  <c r="F9" i="1"/>
  <c r="M17" i="2" l="1"/>
  <c r="M18" i="2"/>
  <c r="G13" i="2"/>
  <c r="G15" i="2" s="1"/>
  <c r="J15" i="2" s="1"/>
  <c r="J21" i="2"/>
  <c r="M21" i="2" s="1"/>
  <c r="G21" i="2"/>
  <c r="L15" i="2"/>
  <c r="L10" i="2"/>
  <c r="L12" i="2" s="1"/>
  <c r="M24" i="2"/>
  <c r="M14" i="2"/>
  <c r="H27" i="2"/>
  <c r="J25" i="2"/>
  <c r="M25" i="2" s="1"/>
  <c r="J13" i="2"/>
  <c r="M13" i="2" s="1"/>
  <c r="H10" i="2"/>
  <c r="H12" i="2" s="1"/>
  <c r="M36" i="2"/>
  <c r="K27" i="2"/>
  <c r="E10" i="2"/>
  <c r="K10" i="2"/>
  <c r="K15" i="2"/>
  <c r="G27" i="2"/>
  <c r="G11" i="2"/>
  <c r="J11" i="2" s="1"/>
  <c r="G10" i="2"/>
  <c r="K11" i="2"/>
  <c r="J10" i="2" l="1"/>
  <c r="M10" i="2" s="1"/>
  <c r="J27" i="2"/>
  <c r="M27" i="2" s="1"/>
  <c r="M11" i="2"/>
  <c r="M15" i="2"/>
  <c r="K12" i="2"/>
  <c r="G12" i="2"/>
  <c r="J12" i="2" s="1"/>
  <c r="M12" i="2" l="1"/>
</calcChain>
</file>

<file path=xl/sharedStrings.xml><?xml version="1.0" encoding="utf-8"?>
<sst xmlns="http://schemas.openxmlformats.org/spreadsheetml/2006/main" count="103" uniqueCount="72">
  <si>
    <t>第1版　平成30年（2018年）8月31日</t>
    <rPh sb="0" eb="1">
      <t>ダイ</t>
    </rPh>
    <rPh sb="2" eb="3">
      <t>パン</t>
    </rPh>
    <rPh sb="4" eb="6">
      <t>ヘイセイ</t>
    </rPh>
    <rPh sb="8" eb="9">
      <t>ネン</t>
    </rPh>
    <rPh sb="14" eb="15">
      <t>ネン</t>
    </rPh>
    <rPh sb="17" eb="18">
      <t>ガツ</t>
    </rPh>
    <rPh sb="20" eb="21">
      <t>ニチ</t>
    </rPh>
    <phoneticPr fontId="3"/>
  </si>
  <si>
    <t>税務部債権管理課</t>
    <rPh sb="0" eb="2">
      <t>ゼイム</t>
    </rPh>
    <rPh sb="2" eb="3">
      <t>ブ</t>
    </rPh>
    <rPh sb="3" eb="5">
      <t>サイケン</t>
    </rPh>
    <rPh sb="5" eb="8">
      <t>カンリカ</t>
    </rPh>
    <phoneticPr fontId="5"/>
  </si>
  <si>
    <t>平成29年度（2017年度）債権管理課への債権移管の状況</t>
    <rPh sb="0" eb="2">
      <t>ヘイセイ</t>
    </rPh>
    <rPh sb="4" eb="6">
      <t>ネンド</t>
    </rPh>
    <rPh sb="11" eb="13">
      <t>ネンド</t>
    </rPh>
    <rPh sb="14" eb="16">
      <t>サイケン</t>
    </rPh>
    <rPh sb="16" eb="18">
      <t>カンリ</t>
    </rPh>
    <rPh sb="18" eb="19">
      <t>カ</t>
    </rPh>
    <rPh sb="21" eb="23">
      <t>サイケン</t>
    </rPh>
    <rPh sb="26" eb="28">
      <t>ジョウキョウ</t>
    </rPh>
    <phoneticPr fontId="3"/>
  </si>
  <si>
    <t>ア</t>
    <phoneticPr fontId="3"/>
  </si>
  <si>
    <t>イ</t>
    <phoneticPr fontId="3"/>
  </si>
  <si>
    <t>ウ</t>
    <phoneticPr fontId="3"/>
  </si>
  <si>
    <t>エ</t>
    <phoneticPr fontId="3"/>
  </si>
  <si>
    <t>オ</t>
    <phoneticPr fontId="3"/>
  </si>
  <si>
    <t>カ</t>
    <phoneticPr fontId="3"/>
  </si>
  <si>
    <t>処理内容</t>
    <rPh sb="0" eb="2">
      <t>ショリ</t>
    </rPh>
    <rPh sb="2" eb="4">
      <t>ナイヨウ</t>
    </rPh>
    <phoneticPr fontId="3"/>
  </si>
  <si>
    <t>対象者数</t>
    <rPh sb="0" eb="2">
      <t>タイショウ</t>
    </rPh>
    <rPh sb="2" eb="3">
      <t>シャ</t>
    </rPh>
    <phoneticPr fontId="3"/>
  </si>
  <si>
    <t>備　考</t>
    <rPh sb="0" eb="1">
      <t>ソナエ</t>
    </rPh>
    <rPh sb="2" eb="3">
      <t>コウ</t>
    </rPh>
    <phoneticPr fontId="3"/>
  </si>
  <si>
    <t>うち、市外</t>
    <rPh sb="3" eb="5">
      <t>シガイ</t>
    </rPh>
    <phoneticPr fontId="3"/>
  </si>
  <si>
    <t>平成29年度（2017年度）債権管理課への移管債権の滞納整理状況</t>
    <phoneticPr fontId="13"/>
  </si>
  <si>
    <t>処理内容</t>
    <phoneticPr fontId="13"/>
  </si>
  <si>
    <t>対象者数</t>
    <phoneticPr fontId="13"/>
  </si>
  <si>
    <t>現年度</t>
    <phoneticPr fontId="13"/>
  </si>
  <si>
    <t>滞納分</t>
    <phoneticPr fontId="13"/>
  </si>
  <si>
    <t>計</t>
    <phoneticPr fontId="13"/>
  </si>
  <si>
    <t xml:space="preserve"> </t>
    <phoneticPr fontId="13"/>
  </si>
  <si>
    <t>ア</t>
    <phoneticPr fontId="13"/>
  </si>
  <si>
    <t>イ</t>
    <phoneticPr fontId="13"/>
  </si>
  <si>
    <t>ウ</t>
    <phoneticPr fontId="13"/>
  </si>
  <si>
    <t>エ</t>
    <phoneticPr fontId="13"/>
  </si>
  <si>
    <t>ク</t>
    <phoneticPr fontId="13"/>
  </si>
  <si>
    <t xml:space="preserve"> 執行停止処分相当</t>
    <rPh sb="1" eb="3">
      <t>シッコウ</t>
    </rPh>
    <rPh sb="3" eb="5">
      <t>テイシ</t>
    </rPh>
    <rPh sb="5" eb="7">
      <t>ショブン</t>
    </rPh>
    <rPh sb="7" eb="9">
      <t>ソウトウ</t>
    </rPh>
    <phoneticPr fontId="3"/>
  </si>
  <si>
    <t xml:space="preserve"> １号執行停止</t>
    <rPh sb="2" eb="3">
      <t>ゴウ</t>
    </rPh>
    <rPh sb="3" eb="5">
      <t>シッコウ</t>
    </rPh>
    <rPh sb="5" eb="7">
      <t>テイシ</t>
    </rPh>
    <phoneticPr fontId="3"/>
  </si>
  <si>
    <t xml:space="preserve"> ２号執行停止</t>
    <rPh sb="2" eb="3">
      <t>ゴウ</t>
    </rPh>
    <rPh sb="3" eb="5">
      <t>シッコウ</t>
    </rPh>
    <rPh sb="5" eb="7">
      <t>テイシ</t>
    </rPh>
    <phoneticPr fontId="3"/>
  </si>
  <si>
    <t xml:space="preserve"> その他</t>
    <rPh sb="3" eb="4">
      <t>タ</t>
    </rPh>
    <phoneticPr fontId="3"/>
  </si>
  <si>
    <t xml:space="preserve"> 分割納付約束</t>
    <rPh sb="1" eb="3">
      <t>ブンカツ</t>
    </rPh>
    <rPh sb="3" eb="5">
      <t>ノウフ</t>
    </rPh>
    <rPh sb="5" eb="7">
      <t>ヤクソク</t>
    </rPh>
    <phoneticPr fontId="3"/>
  </si>
  <si>
    <t xml:space="preserve"> 給与差押対象</t>
    <phoneticPr fontId="3"/>
  </si>
  <si>
    <t xml:space="preserve"> 経過観察対象</t>
    <rPh sb="5" eb="7">
      <t>タイショウ</t>
    </rPh>
    <phoneticPr fontId="3"/>
  </si>
  <si>
    <t xml:space="preserve"> 完納・死亡者</t>
    <rPh sb="1" eb="3">
      <t>カンノウ</t>
    </rPh>
    <rPh sb="6" eb="7">
      <t>シャ</t>
    </rPh>
    <phoneticPr fontId="3"/>
  </si>
  <si>
    <t xml:space="preserve"> 時効関連</t>
    <rPh sb="1" eb="3">
      <t>ジコウ</t>
    </rPh>
    <rPh sb="3" eb="5">
      <t>カンレン</t>
    </rPh>
    <phoneticPr fontId="3"/>
  </si>
  <si>
    <t xml:space="preserve"> 移管予告対象者</t>
    <phoneticPr fontId="3"/>
  </si>
  <si>
    <t xml:space="preserve"> その他</t>
    <phoneticPr fontId="3"/>
  </si>
  <si>
    <t xml:space="preserve"> 来庁・相談約束</t>
    <rPh sb="1" eb="3">
      <t>ライチョウ</t>
    </rPh>
    <rPh sb="4" eb="6">
      <t>ソウダン</t>
    </rPh>
    <rPh sb="6" eb="8">
      <t>ヤクソク</t>
    </rPh>
    <phoneticPr fontId="3"/>
  </si>
  <si>
    <t xml:space="preserve"> 移管者（決定）</t>
    <rPh sb="1" eb="3">
      <t>イカン</t>
    </rPh>
    <rPh sb="3" eb="4">
      <t>シャ</t>
    </rPh>
    <rPh sb="5" eb="7">
      <t>ケッテイ</t>
    </rPh>
    <phoneticPr fontId="3"/>
  </si>
  <si>
    <t xml:space="preserve"> 平成29年（2017年）6月6日付けで
 移管予定者選定</t>
    <rPh sb="1" eb="3">
      <t>ヘイセイ</t>
    </rPh>
    <rPh sb="5" eb="6">
      <t>ネン</t>
    </rPh>
    <rPh sb="14" eb="15">
      <t>ガツ</t>
    </rPh>
    <rPh sb="16" eb="17">
      <t>カ</t>
    </rPh>
    <rPh sb="17" eb="18">
      <t>ヅケ</t>
    </rPh>
    <rPh sb="22" eb="24">
      <t>イカン</t>
    </rPh>
    <rPh sb="24" eb="26">
      <t>ヨテイ</t>
    </rPh>
    <rPh sb="26" eb="27">
      <t>シャ</t>
    </rPh>
    <rPh sb="27" eb="29">
      <t>センテイ</t>
    </rPh>
    <phoneticPr fontId="3"/>
  </si>
  <si>
    <t xml:space="preserve"> 平成29年（2017年）9月29日付けで
 移管予告書発送</t>
    <rPh sb="25" eb="27">
      <t>ヨコク</t>
    </rPh>
    <rPh sb="27" eb="28">
      <t>ショ</t>
    </rPh>
    <rPh sb="28" eb="30">
      <t>ハッソウ</t>
    </rPh>
    <phoneticPr fontId="3"/>
  </si>
  <si>
    <t xml:space="preserve"> 平成29年（2017年）10月11日付けで移管者決定</t>
    <rPh sb="24" eb="25">
      <t>シャ</t>
    </rPh>
    <rPh sb="25" eb="27">
      <t>ケッテイ</t>
    </rPh>
    <phoneticPr fontId="3"/>
  </si>
  <si>
    <r>
      <t xml:space="preserve"> 移管予定者（仮決定）</t>
    </r>
    <r>
      <rPr>
        <sz val="9"/>
        <color theme="1"/>
        <rFont val="ＭＳ 明朝"/>
        <family val="1"/>
        <charset val="128"/>
      </rPr>
      <t>※１</t>
    </r>
    <rPh sb="1" eb="3">
      <t>イカン</t>
    </rPh>
    <rPh sb="3" eb="5">
      <t>ヨテイ</t>
    </rPh>
    <rPh sb="5" eb="6">
      <t>シャ</t>
    </rPh>
    <rPh sb="7" eb="10">
      <t>カリケッテイ</t>
    </rPh>
    <phoneticPr fontId="3"/>
  </si>
  <si>
    <r>
      <t>調定額</t>
    </r>
    <r>
      <rPr>
        <sz val="9"/>
        <color theme="1"/>
        <rFont val="ＭＳ 明朝"/>
        <family val="1"/>
        <charset val="128"/>
      </rPr>
      <t>　※２</t>
    </r>
    <rPh sb="0" eb="2">
      <t>チョウテイ</t>
    </rPh>
    <phoneticPr fontId="3"/>
  </si>
  <si>
    <t xml:space="preserve"> 移管決定者</t>
    <phoneticPr fontId="13"/>
  </si>
  <si>
    <t xml:space="preserve"> 滞納処分実施分</t>
    <phoneticPr fontId="13"/>
  </si>
  <si>
    <t xml:space="preserve"> 完納</t>
    <phoneticPr fontId="13"/>
  </si>
  <si>
    <t xml:space="preserve"> 分納・納付約束</t>
    <phoneticPr fontId="13"/>
  </si>
  <si>
    <t xml:space="preserve"> 滞納処分未実施分</t>
    <phoneticPr fontId="13"/>
  </si>
  <si>
    <t xml:space="preserve"> 分納・納付約束</t>
    <phoneticPr fontId="13"/>
  </si>
  <si>
    <t>徴収額</t>
    <rPh sb="0" eb="2">
      <t>チョウシュウ</t>
    </rPh>
    <phoneticPr fontId="13"/>
  </si>
  <si>
    <t xml:space="preserve"> 連絡無し</t>
    <phoneticPr fontId="13"/>
  </si>
  <si>
    <t>オ</t>
    <phoneticPr fontId="3"/>
  </si>
  <si>
    <t>カ</t>
    <phoneticPr fontId="3"/>
  </si>
  <si>
    <t>キ</t>
    <phoneticPr fontId="3"/>
  </si>
  <si>
    <t>項目</t>
    <rPh sb="0" eb="2">
      <t>コウモク</t>
    </rPh>
    <phoneticPr fontId="3"/>
  </si>
  <si>
    <t>移管債権</t>
    <rPh sb="0" eb="2">
      <t>イカン</t>
    </rPh>
    <rPh sb="2" eb="4">
      <t>サイケン</t>
    </rPh>
    <phoneticPr fontId="13"/>
  </si>
  <si>
    <t>（うち、配当額）</t>
    <rPh sb="4" eb="6">
      <t>ハイトウ</t>
    </rPh>
    <rPh sb="6" eb="7">
      <t>ガク</t>
    </rPh>
    <phoneticPr fontId="3"/>
  </si>
  <si>
    <r>
      <t xml:space="preserve">既不納欠損額
</t>
    </r>
    <r>
      <rPr>
        <sz val="8"/>
        <color theme="1"/>
        <rFont val="ＭＳ Ｐ明朝"/>
        <family val="1"/>
        <charset val="128"/>
      </rPr>
      <t>※３</t>
    </r>
    <rPh sb="0" eb="1">
      <t>キ</t>
    </rPh>
    <rPh sb="1" eb="3">
      <t>フノウ</t>
    </rPh>
    <rPh sb="3" eb="5">
      <t>ケッソン</t>
    </rPh>
    <rPh sb="5" eb="6">
      <t>ガク</t>
    </rPh>
    <phoneticPr fontId="3"/>
  </si>
  <si>
    <r>
      <t xml:space="preserve">既徴収済額
</t>
    </r>
    <r>
      <rPr>
        <sz val="8"/>
        <color theme="1"/>
        <rFont val="ＭＳ Ｐ明朝"/>
        <family val="1"/>
        <charset val="128"/>
      </rPr>
      <t>※２</t>
    </r>
    <rPh sb="0" eb="1">
      <t>キ</t>
    </rPh>
    <rPh sb="1" eb="3">
      <t>チョウシュウ</t>
    </rPh>
    <rPh sb="3" eb="4">
      <t>ズミ</t>
    </rPh>
    <rPh sb="4" eb="5">
      <t>ガク</t>
    </rPh>
    <phoneticPr fontId="3"/>
  </si>
  <si>
    <r>
      <t xml:space="preserve">徴収率
</t>
    </r>
    <r>
      <rPr>
        <sz val="8"/>
        <color theme="1"/>
        <rFont val="ＭＳ Ｐ明朝"/>
        <family val="1"/>
        <charset val="128"/>
      </rPr>
      <t>［（オ＋ク）／エ］</t>
    </r>
    <rPh sb="0" eb="2">
      <t>チョウシュウ</t>
    </rPh>
    <phoneticPr fontId="13"/>
  </si>
  <si>
    <r>
      <t xml:space="preserve">債権額
</t>
    </r>
    <r>
      <rPr>
        <sz val="8"/>
        <color theme="1"/>
        <rFont val="ＭＳ Ｐ明朝"/>
        <family val="1"/>
        <charset val="128"/>
      </rPr>
      <t>［エ－オ－カ］</t>
    </r>
    <rPh sb="0" eb="2">
      <t>サイケン</t>
    </rPh>
    <rPh sb="2" eb="3">
      <t>ガク</t>
    </rPh>
    <phoneticPr fontId="3"/>
  </si>
  <si>
    <r>
      <t xml:space="preserve">収入未済額
</t>
    </r>
    <r>
      <rPr>
        <sz val="8"/>
        <color theme="1"/>
        <rFont val="ＭＳ Ｐ明朝"/>
        <family val="1"/>
        <charset val="128"/>
      </rPr>
      <t>［キ－ク］</t>
    </r>
    <phoneticPr fontId="13"/>
  </si>
  <si>
    <r>
      <t xml:space="preserve">調定額
</t>
    </r>
    <r>
      <rPr>
        <sz val="8"/>
        <color theme="1"/>
        <rFont val="ＭＳ Ｐ明朝"/>
        <family val="1"/>
        <charset val="128"/>
      </rPr>
      <t>※１</t>
    </r>
    <phoneticPr fontId="13"/>
  </si>
  <si>
    <t>※１　調定額は、督促手数料を除く金額です。</t>
    <rPh sb="8" eb="10">
      <t>トクソク</t>
    </rPh>
    <rPh sb="10" eb="13">
      <t>テスウリョウ</t>
    </rPh>
    <phoneticPr fontId="3"/>
  </si>
  <si>
    <t>※２　既徴収済額は、債権管理課への移管前に国民健康保険室で既に徴収した金額です。</t>
    <rPh sb="3" eb="4">
      <t>キ</t>
    </rPh>
    <rPh sb="4" eb="6">
      <t>チョウシュウ</t>
    </rPh>
    <rPh sb="6" eb="7">
      <t>ズミ</t>
    </rPh>
    <rPh sb="29" eb="30">
      <t>スデ</t>
    </rPh>
    <rPh sb="31" eb="33">
      <t>チョウシュウ</t>
    </rPh>
    <rPh sb="35" eb="36">
      <t>キン</t>
    </rPh>
    <rPh sb="36" eb="37">
      <t>ガク</t>
    </rPh>
    <phoneticPr fontId="13"/>
  </si>
  <si>
    <t>※３　既不納欠損額は、移管決定した時点で既に時効が完成していた金額です。</t>
    <rPh sb="3" eb="4">
      <t>キ</t>
    </rPh>
    <rPh sb="31" eb="33">
      <t>キンガク</t>
    </rPh>
    <phoneticPr fontId="13"/>
  </si>
  <si>
    <t>移管債権名（債権所管室課名）：国民健康保険料（健康医療部国民健康保険室）</t>
    <rPh sb="6" eb="8">
      <t>サイケン</t>
    </rPh>
    <rPh sb="8" eb="10">
      <t>ショカン</t>
    </rPh>
    <rPh sb="10" eb="11">
      <t>シツ</t>
    </rPh>
    <rPh sb="11" eb="12">
      <t>カ</t>
    </rPh>
    <rPh sb="12" eb="13">
      <t>メイ</t>
    </rPh>
    <rPh sb="23" eb="25">
      <t>ケンコウ</t>
    </rPh>
    <rPh sb="25" eb="27">
      <t>イリョウ</t>
    </rPh>
    <rPh sb="27" eb="28">
      <t>ブ</t>
    </rPh>
    <rPh sb="28" eb="30">
      <t>コクミン</t>
    </rPh>
    <rPh sb="30" eb="32">
      <t>ケンコウ</t>
    </rPh>
    <rPh sb="32" eb="34">
      <t>ホケン</t>
    </rPh>
    <rPh sb="34" eb="35">
      <t>シツ</t>
    </rPh>
    <phoneticPr fontId="13"/>
  </si>
  <si>
    <t>※１　移管予定者（仮決定）は、原則として滞納額が60万円以上の滞納者を対象としています。</t>
    <rPh sb="3" eb="5">
      <t>イカン</t>
    </rPh>
    <rPh sb="5" eb="7">
      <t>ヨテイ</t>
    </rPh>
    <rPh sb="7" eb="8">
      <t>シャ</t>
    </rPh>
    <rPh sb="15" eb="17">
      <t>ゲンソク</t>
    </rPh>
    <rPh sb="20" eb="23">
      <t>タイノウガク</t>
    </rPh>
    <rPh sb="26" eb="30">
      <t>マンエンイジョウ</t>
    </rPh>
    <rPh sb="31" eb="33">
      <t>タイノウ</t>
    </rPh>
    <rPh sb="33" eb="34">
      <t>シャ</t>
    </rPh>
    <rPh sb="35" eb="37">
      <t>タイショウ</t>
    </rPh>
    <phoneticPr fontId="3"/>
  </si>
  <si>
    <t>※２　調定額は、督促手数料を除く平成２９年度（2017年度）の現年度分と滞納繰越分を合算した金額です。</t>
    <rPh sb="8" eb="10">
      <t>トクソク</t>
    </rPh>
    <rPh sb="10" eb="13">
      <t>テスウリョウ</t>
    </rPh>
    <rPh sb="16" eb="18">
      <t>ヘイセイ</t>
    </rPh>
    <rPh sb="20" eb="22">
      <t>ネンド</t>
    </rPh>
    <rPh sb="27" eb="29">
      <t>ネンド</t>
    </rPh>
    <phoneticPr fontId="3"/>
  </si>
  <si>
    <t>ケ</t>
    <phoneticPr fontId="3"/>
  </si>
  <si>
    <t>コ</t>
    <phoneticPr fontId="13"/>
  </si>
  <si>
    <t>サ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</si>
</sst>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&quot;人&quot;"/>
    <numFmt numFmtId="177" formatCode="#,##0&quot;円&quot;"/>
    <numFmt numFmtId="178" formatCode="[$-411]ggge&quot;年&quot;m&quot;月&quot;d&quot;日&quot;;@"/>
    <numFmt numFmtId="179" formatCode="#,##0&quot;件&quot;"/>
    <numFmt numFmtId="180" formatCode="\(#,##0&quot;円）&quot;"/>
    <numFmt numFmtId="181" formatCode="0.0%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7" fontId="9" fillId="0" borderId="4" xfId="0" applyNumberFormat="1" applyFont="1" applyBorder="1" applyAlignment="1">
      <alignment vertical="center"/>
    </xf>
    <xf numFmtId="177" fontId="9" fillId="0" borderId="13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76" fontId="9" fillId="0" borderId="17" xfId="0" applyNumberFormat="1" applyFont="1" applyBorder="1" applyAlignment="1">
      <alignment vertical="center"/>
    </xf>
    <xf numFmtId="176" fontId="9" fillId="0" borderId="18" xfId="0" applyNumberFormat="1" applyFont="1" applyBorder="1" applyAlignment="1">
      <alignment vertical="center"/>
    </xf>
    <xf numFmtId="177" fontId="9" fillId="0" borderId="17" xfId="0" applyNumberFormat="1" applyFont="1" applyBorder="1" applyAlignment="1">
      <alignment horizontal="right" vertical="center"/>
    </xf>
    <xf numFmtId="177" fontId="9" fillId="0" borderId="1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6" fontId="9" fillId="0" borderId="23" xfId="0" applyNumberFormat="1" applyFont="1" applyBorder="1" applyAlignment="1">
      <alignment vertical="center"/>
    </xf>
    <xf numFmtId="176" fontId="9" fillId="0" borderId="24" xfId="0" applyNumberFormat="1" applyFont="1" applyBorder="1" applyAlignment="1">
      <alignment vertical="center"/>
    </xf>
    <xf numFmtId="177" fontId="9" fillId="0" borderId="25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176" fontId="9" fillId="0" borderId="32" xfId="0" applyNumberFormat="1" applyFont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177" fontId="9" fillId="0" borderId="32" xfId="0" applyNumberFormat="1" applyFont="1" applyBorder="1" applyAlignment="1">
      <alignment horizontal="right" vertical="center"/>
    </xf>
    <xf numFmtId="177" fontId="9" fillId="0" borderId="9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vertical="center" wrapText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textRotation="180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179" fontId="11" fillId="0" borderId="42" xfId="0" applyNumberFormat="1" applyFont="1" applyFill="1" applyBorder="1" applyAlignment="1">
      <alignment horizontal="center" vertical="center"/>
    </xf>
    <xf numFmtId="179" fontId="11" fillId="0" borderId="47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179" fontId="11" fillId="0" borderId="51" xfId="0" applyNumberFormat="1" applyFont="1" applyFill="1" applyBorder="1" applyAlignment="1">
      <alignment horizontal="center" vertical="center"/>
    </xf>
    <xf numFmtId="179" fontId="11" fillId="0" borderId="54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center"/>
    </xf>
    <xf numFmtId="179" fontId="11" fillId="0" borderId="61" xfId="0" applyNumberFormat="1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vertical="center"/>
    </xf>
    <xf numFmtId="0" fontId="11" fillId="0" borderId="41" xfId="0" applyFont="1" applyFill="1" applyBorder="1" applyAlignment="1">
      <alignment vertical="center"/>
    </xf>
    <xf numFmtId="0" fontId="11" fillId="0" borderId="34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77" fontId="11" fillId="0" borderId="43" xfId="0" applyNumberFormat="1" applyFont="1" applyFill="1" applyBorder="1" applyAlignment="1">
      <alignment vertical="center"/>
    </xf>
    <xf numFmtId="180" fontId="11" fillId="0" borderId="44" xfId="0" applyNumberFormat="1" applyFont="1" applyFill="1" applyBorder="1" applyAlignment="1">
      <alignment vertical="center"/>
    </xf>
    <xf numFmtId="177" fontId="11" fillId="0" borderId="48" xfId="0" applyNumberFormat="1" applyFont="1" applyFill="1" applyBorder="1" applyAlignment="1">
      <alignment vertical="center"/>
    </xf>
    <xf numFmtId="177" fontId="11" fillId="0" borderId="52" xfId="0" applyNumberFormat="1" applyFont="1" applyFill="1" applyBorder="1" applyAlignment="1">
      <alignment vertical="center"/>
    </xf>
    <xf numFmtId="177" fontId="11" fillId="0" borderId="55" xfId="0" applyNumberFormat="1" applyFont="1" applyFill="1" applyBorder="1" applyAlignment="1">
      <alignment vertical="center"/>
    </xf>
    <xf numFmtId="180" fontId="11" fillId="0" borderId="56" xfId="0" applyNumberFormat="1" applyFont="1" applyFill="1" applyBorder="1" applyAlignment="1">
      <alignment vertical="center"/>
    </xf>
    <xf numFmtId="180" fontId="11" fillId="0" borderId="58" xfId="0" applyNumberFormat="1" applyFont="1" applyFill="1" applyBorder="1" applyAlignment="1">
      <alignment vertical="center"/>
    </xf>
    <xf numFmtId="177" fontId="11" fillId="0" borderId="62" xfId="0" applyNumberFormat="1" applyFont="1" applyFill="1" applyBorder="1" applyAlignment="1">
      <alignment vertical="center"/>
    </xf>
    <xf numFmtId="180" fontId="11" fillId="0" borderId="4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4" fillId="0" borderId="0" xfId="0" applyFont="1" applyAlignment="1">
      <alignment horizontal="right" vertical="top"/>
    </xf>
    <xf numFmtId="0" fontId="11" fillId="0" borderId="20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horizontal="center" vertical="center"/>
    </xf>
    <xf numFmtId="177" fontId="11" fillId="0" borderId="67" xfId="0" applyNumberFormat="1" applyFont="1" applyFill="1" applyBorder="1" applyAlignment="1">
      <alignment vertical="center"/>
    </xf>
    <xf numFmtId="179" fontId="11" fillId="0" borderId="69" xfId="0" applyNumberFormat="1" applyFont="1" applyFill="1" applyBorder="1" applyAlignment="1">
      <alignment horizontal="center" vertical="center"/>
    </xf>
    <xf numFmtId="177" fontId="11" fillId="0" borderId="70" xfId="0" applyNumberFormat="1" applyFont="1" applyFill="1" applyBorder="1" applyAlignment="1">
      <alignment vertical="center"/>
    </xf>
    <xf numFmtId="177" fontId="11" fillId="0" borderId="71" xfId="0" applyNumberFormat="1" applyFont="1" applyFill="1" applyBorder="1" applyAlignment="1">
      <alignment vertical="center"/>
    </xf>
    <xf numFmtId="177" fontId="11" fillId="0" borderId="72" xfId="0" applyNumberFormat="1" applyFont="1" applyFill="1" applyBorder="1" applyAlignment="1">
      <alignment vertical="center"/>
    </xf>
    <xf numFmtId="177" fontId="11" fillId="0" borderId="73" xfId="0" applyNumberFormat="1" applyFont="1" applyFill="1" applyBorder="1" applyAlignment="1">
      <alignment vertical="center"/>
    </xf>
    <xf numFmtId="177" fontId="11" fillId="0" borderId="74" xfId="0" applyNumberFormat="1" applyFont="1" applyFill="1" applyBorder="1" applyAlignment="1">
      <alignment vertical="center"/>
    </xf>
    <xf numFmtId="177" fontId="11" fillId="0" borderId="69" xfId="0" applyNumberFormat="1" applyFont="1" applyFill="1" applyBorder="1" applyAlignment="1">
      <alignment vertical="center"/>
    </xf>
    <xf numFmtId="177" fontId="11" fillId="0" borderId="75" xfId="0" applyNumberFormat="1" applyFont="1" applyFill="1" applyBorder="1" applyAlignment="1">
      <alignment vertical="center"/>
    </xf>
    <xf numFmtId="177" fontId="11" fillId="0" borderId="42" xfId="0" applyNumberFormat="1" applyFont="1" applyFill="1" applyBorder="1" applyAlignment="1">
      <alignment vertical="center"/>
    </xf>
    <xf numFmtId="177" fontId="11" fillId="0" borderId="45" xfId="0" applyNumberFormat="1" applyFont="1" applyFill="1" applyBorder="1" applyAlignment="1">
      <alignment vertical="center"/>
    </xf>
    <xf numFmtId="177" fontId="11" fillId="0" borderId="47" xfId="0" applyNumberFormat="1" applyFont="1" applyFill="1" applyBorder="1" applyAlignment="1">
      <alignment vertical="center"/>
    </xf>
    <xf numFmtId="177" fontId="11" fillId="0" borderId="49" xfId="0" applyNumberFormat="1" applyFont="1" applyFill="1" applyBorder="1" applyAlignment="1">
      <alignment vertical="center"/>
    </xf>
    <xf numFmtId="177" fontId="11" fillId="0" borderId="51" xfId="0" applyNumberFormat="1" applyFont="1" applyFill="1" applyBorder="1" applyAlignment="1">
      <alignment vertical="center"/>
    </xf>
    <xf numFmtId="177" fontId="11" fillId="0" borderId="53" xfId="0" applyNumberFormat="1" applyFont="1" applyFill="1" applyBorder="1" applyAlignment="1">
      <alignment vertical="center"/>
    </xf>
    <xf numFmtId="177" fontId="11" fillId="0" borderId="54" xfId="0" applyNumberFormat="1" applyFont="1" applyFill="1" applyBorder="1" applyAlignment="1">
      <alignment vertical="center"/>
    </xf>
    <xf numFmtId="177" fontId="11" fillId="0" borderId="57" xfId="0" applyNumberFormat="1" applyFont="1" applyFill="1" applyBorder="1" applyAlignment="1">
      <alignment vertical="center"/>
    </xf>
    <xf numFmtId="177" fontId="11" fillId="0" borderId="61" xfId="0" applyNumberFormat="1" applyFont="1" applyFill="1" applyBorder="1" applyAlignment="1">
      <alignment vertical="center"/>
    </xf>
    <xf numFmtId="177" fontId="11" fillId="0" borderId="6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7" fillId="0" borderId="40" xfId="0" applyFont="1" applyFill="1" applyBorder="1" applyAlignment="1">
      <alignment horizontal="center" vertical="center"/>
    </xf>
    <xf numFmtId="180" fontId="11" fillId="0" borderId="76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181" fontId="11" fillId="0" borderId="77" xfId="0" applyNumberFormat="1" applyFont="1" applyFill="1" applyBorder="1" applyAlignment="1">
      <alignment vertical="center"/>
    </xf>
    <xf numFmtId="181" fontId="11" fillId="0" borderId="78" xfId="0" applyNumberFormat="1" applyFont="1" applyFill="1" applyBorder="1" applyAlignment="1">
      <alignment vertical="center"/>
    </xf>
    <xf numFmtId="181" fontId="11" fillId="0" borderId="19" xfId="0" applyNumberFormat="1" applyFont="1" applyFill="1" applyBorder="1" applyAlignment="1">
      <alignment vertical="center"/>
    </xf>
    <xf numFmtId="181" fontId="11" fillId="0" borderId="28" xfId="0" applyNumberFormat="1" applyFont="1" applyFill="1" applyBorder="1" applyAlignment="1">
      <alignment vertical="center"/>
    </xf>
    <xf numFmtId="3" fontId="8" fillId="0" borderId="26" xfId="0" applyNumberFormat="1" applyFont="1" applyBorder="1" applyAlignment="1">
      <alignment vertical="top" wrapText="1"/>
    </xf>
    <xf numFmtId="3" fontId="8" fillId="0" borderId="19" xfId="0" applyNumberFormat="1" applyFont="1" applyBorder="1" applyAlignment="1">
      <alignment vertical="top"/>
    </xf>
    <xf numFmtId="3" fontId="8" fillId="0" borderId="28" xfId="0" applyNumberFormat="1" applyFont="1" applyBorder="1" applyAlignment="1">
      <alignment vertical="top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178" fontId="8" fillId="0" borderId="14" xfId="0" applyNumberFormat="1" applyFont="1" applyBorder="1" applyAlignment="1">
      <alignment vertical="top" wrapText="1"/>
    </xf>
    <xf numFmtId="178" fontId="8" fillId="0" borderId="19" xfId="0" applyNumberFormat="1" applyFont="1" applyBorder="1" applyAlignment="1">
      <alignment vertical="top" wrapText="1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36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vertical="center" wrapText="1"/>
    </xf>
    <xf numFmtId="176" fontId="15" fillId="0" borderId="46" xfId="0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vertical="center" wrapText="1"/>
    </xf>
    <xf numFmtId="176" fontId="15" fillId="0" borderId="60" xfId="0" applyNumberFormat="1" applyFont="1" applyFill="1" applyBorder="1" applyAlignment="1">
      <alignment vertical="center"/>
    </xf>
    <xf numFmtId="0" fontId="11" fillId="0" borderId="15" xfId="0" applyFont="1" applyFill="1" applyBorder="1" applyAlignment="1">
      <alignment vertical="center" wrapText="1"/>
    </xf>
    <xf numFmtId="0" fontId="11" fillId="0" borderId="5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11" fillId="0" borderId="59" xfId="0" applyFont="1" applyFill="1" applyBorder="1" applyAlignment="1">
      <alignment vertical="center" wrapText="1"/>
    </xf>
    <xf numFmtId="176" fontId="15" fillId="0" borderId="26" xfId="0" applyNumberFormat="1" applyFont="1" applyFill="1" applyBorder="1" applyAlignment="1">
      <alignment vertical="center"/>
    </xf>
    <xf numFmtId="0" fontId="11" fillId="0" borderId="1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33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176" fontId="15" fillId="0" borderId="12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4" fillId="0" borderId="8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</cellXfs>
  <cellStyles count="3">
    <cellStyle name="パーセント 2" xfId="1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B26" sqref="B26"/>
    </sheetView>
  </sheetViews>
  <sheetFormatPr defaultColWidth="10" defaultRowHeight="13.5"/>
  <cols>
    <col min="1" max="1" width="3.125" style="1" customWidth="1"/>
    <col min="2" max="4" width="3.75" style="1" customWidth="1"/>
    <col min="5" max="5" width="18.75" style="1" customWidth="1"/>
    <col min="6" max="7" width="11.25" style="1" customWidth="1"/>
    <col min="8" max="8" width="18.75" style="1" customWidth="1"/>
    <col min="9" max="9" width="16.875" style="1" customWidth="1"/>
    <col min="10" max="10" width="45" style="1" customWidth="1"/>
    <col min="11" max="11" width="12.375" style="1" bestFit="1" customWidth="1"/>
    <col min="12" max="12" width="23.75" style="1" bestFit="1" customWidth="1"/>
    <col min="13" max="16384" width="10" style="1"/>
  </cols>
  <sheetData>
    <row r="1" spans="1:12" ht="22.5" customHeight="1">
      <c r="B1" s="70" t="s">
        <v>0</v>
      </c>
      <c r="C1" s="70"/>
      <c r="D1" s="70"/>
      <c r="E1" s="70"/>
      <c r="F1" s="70"/>
      <c r="G1" s="70"/>
      <c r="H1" s="70"/>
      <c r="I1" s="70"/>
      <c r="J1" s="72" t="s">
        <v>1</v>
      </c>
    </row>
    <row r="2" spans="1:12" ht="7.5" customHeight="1">
      <c r="J2" s="2"/>
    </row>
    <row r="3" spans="1:12" ht="22.5" customHeight="1">
      <c r="B3" s="117" t="s">
        <v>2</v>
      </c>
      <c r="C3" s="117"/>
      <c r="D3" s="117"/>
      <c r="E3" s="117"/>
      <c r="F3" s="117"/>
      <c r="G3" s="117"/>
      <c r="H3" s="117"/>
      <c r="I3" s="117"/>
      <c r="J3" s="117"/>
    </row>
    <row r="4" spans="1:12" ht="15" customHeight="1">
      <c r="A4" s="3"/>
    </row>
    <row r="5" spans="1:12" ht="18.75" customHeight="1">
      <c r="A5" s="3"/>
      <c r="B5" s="4" t="s">
        <v>66</v>
      </c>
      <c r="J5" s="5"/>
    </row>
    <row r="6" spans="1:12" ht="15" customHeight="1" thickBot="1">
      <c r="A6" s="3"/>
      <c r="B6" s="118" t="s">
        <v>3</v>
      </c>
      <c r="C6" s="118"/>
      <c r="D6" s="118"/>
      <c r="E6" s="118"/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2" ht="22.5" customHeight="1">
      <c r="A7" s="3"/>
      <c r="B7" s="119" t="s">
        <v>9</v>
      </c>
      <c r="C7" s="120"/>
      <c r="D7" s="120"/>
      <c r="E7" s="120"/>
      <c r="F7" s="119" t="s">
        <v>10</v>
      </c>
      <c r="G7" s="123"/>
      <c r="H7" s="124" t="s">
        <v>42</v>
      </c>
      <c r="I7" s="125"/>
      <c r="J7" s="126" t="s">
        <v>11</v>
      </c>
    </row>
    <row r="8" spans="1:12" ht="22.5" customHeight="1" thickBot="1">
      <c r="A8" s="3"/>
      <c r="B8" s="121"/>
      <c r="C8" s="122"/>
      <c r="D8" s="122"/>
      <c r="E8" s="122"/>
      <c r="F8" s="6"/>
      <c r="G8" s="7" t="s">
        <v>12</v>
      </c>
      <c r="H8" s="8"/>
      <c r="I8" s="9" t="s">
        <v>12</v>
      </c>
      <c r="J8" s="127"/>
    </row>
    <row r="9" spans="1:12" ht="24" customHeight="1">
      <c r="A9" s="1">
        <v>1</v>
      </c>
      <c r="B9" s="106" t="s">
        <v>41</v>
      </c>
      <c r="C9" s="107"/>
      <c r="D9" s="107"/>
      <c r="E9" s="108"/>
      <c r="F9" s="11">
        <f>SUM(F10,F13,F19)</f>
        <v>225</v>
      </c>
      <c r="G9" s="12">
        <f>SUM(G10,G13,G19)</f>
        <v>22</v>
      </c>
      <c r="H9" s="13">
        <f>SUM(H10,H13,H19)</f>
        <v>327901301</v>
      </c>
      <c r="I9" s="14">
        <f>SUM(I10,I13,I19)</f>
        <v>26015000</v>
      </c>
      <c r="J9" s="111" t="s">
        <v>38</v>
      </c>
      <c r="K9" s="15"/>
    </row>
    <row r="10" spans="1:12" ht="24" customHeight="1">
      <c r="A10" s="1">
        <v>2</v>
      </c>
      <c r="B10" s="10"/>
      <c r="C10" s="16" t="s">
        <v>25</v>
      </c>
      <c r="D10" s="17"/>
      <c r="E10" s="17"/>
      <c r="F10" s="18">
        <f>SUM(F11:F12)</f>
        <v>55</v>
      </c>
      <c r="G10" s="19">
        <f>SUM(G11:G12)</f>
        <v>4</v>
      </c>
      <c r="H10" s="20">
        <f>SUM(H11:H12)</f>
        <v>60220430</v>
      </c>
      <c r="I10" s="21">
        <f>SUM(I11:I12)</f>
        <v>3473810</v>
      </c>
      <c r="J10" s="112"/>
      <c r="K10" s="15"/>
    </row>
    <row r="11" spans="1:12" ht="24" customHeight="1">
      <c r="A11" s="1">
        <v>3</v>
      </c>
      <c r="B11" s="10"/>
      <c r="C11" s="22"/>
      <c r="D11" s="113" t="s">
        <v>26</v>
      </c>
      <c r="E11" s="114"/>
      <c r="F11" s="18">
        <v>54</v>
      </c>
      <c r="G11" s="19">
        <v>4</v>
      </c>
      <c r="H11" s="20">
        <v>58587800</v>
      </c>
      <c r="I11" s="21">
        <v>3473810</v>
      </c>
      <c r="J11" s="112"/>
      <c r="K11" s="15"/>
    </row>
    <row r="12" spans="1:12" ht="24" customHeight="1">
      <c r="A12" s="1">
        <v>4</v>
      </c>
      <c r="B12" s="10"/>
      <c r="C12" s="22"/>
      <c r="D12" s="113" t="s">
        <v>27</v>
      </c>
      <c r="E12" s="114"/>
      <c r="F12" s="18">
        <v>1</v>
      </c>
      <c r="G12" s="19">
        <v>0</v>
      </c>
      <c r="H12" s="20">
        <v>1632630</v>
      </c>
      <c r="I12" s="21">
        <v>0</v>
      </c>
      <c r="J12" s="112"/>
      <c r="K12" s="15"/>
      <c r="L12" s="23"/>
    </row>
    <row r="13" spans="1:12" ht="24" customHeight="1">
      <c r="A13" s="1">
        <v>5</v>
      </c>
      <c r="B13" s="10"/>
      <c r="C13" s="115" t="s">
        <v>28</v>
      </c>
      <c r="D13" s="116"/>
      <c r="E13" s="116"/>
      <c r="F13" s="18">
        <f>SUM(F14:F18)</f>
        <v>136</v>
      </c>
      <c r="G13" s="19">
        <f>SUM(G14:G18)</f>
        <v>15</v>
      </c>
      <c r="H13" s="20">
        <f>SUM(H14:H18)</f>
        <v>224512600</v>
      </c>
      <c r="I13" s="21">
        <f>SUM(I14:I18)</f>
        <v>18607130</v>
      </c>
      <c r="J13" s="112"/>
      <c r="K13" s="15"/>
    </row>
    <row r="14" spans="1:12" ht="24" customHeight="1">
      <c r="A14" s="1">
        <v>6</v>
      </c>
      <c r="B14" s="10"/>
      <c r="C14" s="22"/>
      <c r="D14" s="113" t="s">
        <v>29</v>
      </c>
      <c r="E14" s="114"/>
      <c r="F14" s="18">
        <v>24</v>
      </c>
      <c r="G14" s="19">
        <v>0</v>
      </c>
      <c r="H14" s="20">
        <v>45283036</v>
      </c>
      <c r="I14" s="21">
        <v>0</v>
      </c>
      <c r="J14" s="112"/>
      <c r="K14" s="15"/>
    </row>
    <row r="15" spans="1:12" ht="24" customHeight="1">
      <c r="A15" s="1">
        <v>7</v>
      </c>
      <c r="B15" s="10"/>
      <c r="C15" s="22"/>
      <c r="D15" s="113" t="s">
        <v>30</v>
      </c>
      <c r="E15" s="114"/>
      <c r="F15" s="18">
        <v>23</v>
      </c>
      <c r="G15" s="19">
        <v>2</v>
      </c>
      <c r="H15" s="20">
        <v>27829780</v>
      </c>
      <c r="I15" s="21">
        <v>1544060</v>
      </c>
      <c r="J15" s="112"/>
      <c r="K15" s="15"/>
    </row>
    <row r="16" spans="1:12" ht="24" customHeight="1">
      <c r="A16" s="1">
        <v>8</v>
      </c>
      <c r="B16" s="10"/>
      <c r="C16" s="22"/>
      <c r="D16" s="113" t="s">
        <v>31</v>
      </c>
      <c r="E16" s="114"/>
      <c r="F16" s="18">
        <v>4</v>
      </c>
      <c r="G16" s="19">
        <v>2</v>
      </c>
      <c r="H16" s="20">
        <v>5016330</v>
      </c>
      <c r="I16" s="21">
        <v>3020270</v>
      </c>
      <c r="J16" s="112"/>
      <c r="K16" s="15"/>
    </row>
    <row r="17" spans="1:11" ht="24" customHeight="1">
      <c r="A17" s="1">
        <v>9</v>
      </c>
      <c r="B17" s="10"/>
      <c r="C17" s="22"/>
      <c r="D17" s="113" t="s">
        <v>32</v>
      </c>
      <c r="E17" s="114"/>
      <c r="F17" s="18">
        <v>2</v>
      </c>
      <c r="G17" s="19">
        <v>1</v>
      </c>
      <c r="H17" s="20">
        <v>2951200</v>
      </c>
      <c r="I17" s="21">
        <v>606620</v>
      </c>
      <c r="J17" s="112"/>
      <c r="K17" s="15"/>
    </row>
    <row r="18" spans="1:11" ht="24" customHeight="1">
      <c r="A18" s="1">
        <v>10</v>
      </c>
      <c r="B18" s="10"/>
      <c r="C18" s="22"/>
      <c r="D18" s="113" t="s">
        <v>33</v>
      </c>
      <c r="E18" s="114"/>
      <c r="F18" s="18">
        <v>83</v>
      </c>
      <c r="G18" s="19">
        <v>10</v>
      </c>
      <c r="H18" s="20">
        <v>143432254</v>
      </c>
      <c r="I18" s="21">
        <v>13436180</v>
      </c>
      <c r="J18" s="112"/>
      <c r="K18" s="15"/>
    </row>
    <row r="19" spans="1:11" ht="24" customHeight="1">
      <c r="A19" s="1">
        <v>11</v>
      </c>
      <c r="B19" s="10"/>
      <c r="C19" s="16" t="s">
        <v>34</v>
      </c>
      <c r="D19" s="17"/>
      <c r="E19" s="17"/>
      <c r="F19" s="24">
        <f>F20+F23</f>
        <v>34</v>
      </c>
      <c r="G19" s="25">
        <f>G20+G23</f>
        <v>3</v>
      </c>
      <c r="H19" s="26">
        <f>H20+H23</f>
        <v>43168271</v>
      </c>
      <c r="I19" s="21">
        <f>I20+I23</f>
        <v>3934060</v>
      </c>
      <c r="J19" s="103" t="s">
        <v>39</v>
      </c>
      <c r="K19" s="15"/>
    </row>
    <row r="20" spans="1:11" ht="24" customHeight="1">
      <c r="A20" s="1">
        <v>12</v>
      </c>
      <c r="B20" s="10"/>
      <c r="C20" s="22"/>
      <c r="D20" s="16" t="s">
        <v>35</v>
      </c>
      <c r="E20" s="27"/>
      <c r="F20" s="18">
        <f>SUM(F21:F22)</f>
        <v>15</v>
      </c>
      <c r="G20" s="19">
        <f>SUM(G21:G22)</f>
        <v>1</v>
      </c>
      <c r="H20" s="20">
        <f>SUM(H21:H22)</f>
        <v>18520540</v>
      </c>
      <c r="I20" s="21">
        <f>SUM(I21:I22)</f>
        <v>953150</v>
      </c>
      <c r="J20" s="104"/>
      <c r="K20" s="15"/>
    </row>
    <row r="21" spans="1:11" ht="24" customHeight="1">
      <c r="A21" s="1">
        <v>13</v>
      </c>
      <c r="B21" s="10"/>
      <c r="C21" s="22"/>
      <c r="D21" s="22"/>
      <c r="E21" s="28" t="s">
        <v>29</v>
      </c>
      <c r="F21" s="18">
        <v>14</v>
      </c>
      <c r="G21" s="19">
        <v>1</v>
      </c>
      <c r="H21" s="20">
        <v>17601510</v>
      </c>
      <c r="I21" s="21">
        <v>953150</v>
      </c>
      <c r="J21" s="104"/>
      <c r="K21" s="15"/>
    </row>
    <row r="22" spans="1:11" ht="24" customHeight="1">
      <c r="A22" s="1">
        <v>14</v>
      </c>
      <c r="B22" s="10"/>
      <c r="C22" s="22"/>
      <c r="D22" s="29"/>
      <c r="E22" s="28" t="s">
        <v>36</v>
      </c>
      <c r="F22" s="18">
        <v>1</v>
      </c>
      <c r="G22" s="19">
        <v>0</v>
      </c>
      <c r="H22" s="20">
        <v>919030</v>
      </c>
      <c r="I22" s="21">
        <v>0</v>
      </c>
      <c r="J22" s="105"/>
      <c r="K22" s="15"/>
    </row>
    <row r="23" spans="1:11" ht="24" customHeight="1" thickBot="1">
      <c r="A23" s="1">
        <v>15</v>
      </c>
      <c r="B23" s="30"/>
      <c r="C23" s="31"/>
      <c r="D23" s="32" t="s">
        <v>37</v>
      </c>
      <c r="E23" s="33"/>
      <c r="F23" s="34">
        <v>19</v>
      </c>
      <c r="G23" s="35">
        <v>2</v>
      </c>
      <c r="H23" s="36">
        <v>24647731</v>
      </c>
      <c r="I23" s="37">
        <v>2980910</v>
      </c>
      <c r="J23" s="38" t="s">
        <v>40</v>
      </c>
      <c r="K23" s="15"/>
    </row>
    <row r="24" spans="1:11" ht="12" customHeight="1">
      <c r="B24" s="110" t="s">
        <v>67</v>
      </c>
      <c r="C24" s="110"/>
      <c r="D24" s="110"/>
      <c r="E24" s="110"/>
      <c r="F24" s="110"/>
      <c r="G24" s="110"/>
      <c r="H24" s="110"/>
      <c r="I24" s="110"/>
      <c r="J24" s="110"/>
    </row>
    <row r="25" spans="1:11" ht="12" customHeight="1">
      <c r="B25" s="109" t="s">
        <v>68</v>
      </c>
      <c r="C25" s="109"/>
      <c r="D25" s="109"/>
      <c r="E25" s="109"/>
      <c r="F25" s="109"/>
      <c r="G25" s="109"/>
      <c r="H25" s="109"/>
      <c r="I25" s="109"/>
      <c r="J25" s="109"/>
    </row>
    <row r="28" spans="1:11">
      <c r="H28" s="23"/>
    </row>
  </sheetData>
  <mergeCells count="19">
    <mergeCell ref="B3:J3"/>
    <mergeCell ref="B6:E6"/>
    <mergeCell ref="B7:E8"/>
    <mergeCell ref="F7:G7"/>
    <mergeCell ref="H7:I7"/>
    <mergeCell ref="J7:J8"/>
    <mergeCell ref="J19:J22"/>
    <mergeCell ref="B9:E9"/>
    <mergeCell ref="B25:J25"/>
    <mergeCell ref="B24:J24"/>
    <mergeCell ref="J9:J18"/>
    <mergeCell ref="D11:E11"/>
    <mergeCell ref="D12:E12"/>
    <mergeCell ref="C13:E13"/>
    <mergeCell ref="D14:E14"/>
    <mergeCell ref="D15:E15"/>
    <mergeCell ref="D16:E16"/>
    <mergeCell ref="D17:E17"/>
    <mergeCell ref="D18:E18"/>
  </mergeCells>
  <phoneticPr fontId="3"/>
  <pageMargins left="0.59055118110236227" right="0.59055118110236227" top="0.78740157480314965" bottom="0.78740157480314965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Q15" sqref="Q15"/>
    </sheetView>
  </sheetViews>
  <sheetFormatPr defaultColWidth="10" defaultRowHeight="21"/>
  <cols>
    <col min="1" max="1" width="2.5" style="39" customWidth="1"/>
    <col min="2" max="3" width="2.5" style="40" customWidth="1"/>
    <col min="4" max="4" width="15.625" style="40" customWidth="1"/>
    <col min="5" max="5" width="9.375" style="40" customWidth="1"/>
    <col min="6" max="6" width="6.875" style="40" customWidth="1"/>
    <col min="7" max="7" width="12.5" style="40" customWidth="1"/>
    <col min="8" max="8" width="10.875" style="40" customWidth="1"/>
    <col min="9" max="9" width="12.75" style="40" customWidth="1"/>
    <col min="10" max="11" width="12.5" style="40" customWidth="1"/>
    <col min="12" max="12" width="13.125" style="40" customWidth="1"/>
    <col min="13" max="13" width="11.875" style="40" customWidth="1"/>
    <col min="14" max="14" width="10.625" style="40" customWidth="1"/>
    <col min="15" max="15" width="10" style="68"/>
    <col min="16" max="16" width="12.75" style="68" bestFit="1" customWidth="1"/>
    <col min="17" max="16384" width="10" style="40"/>
  </cols>
  <sheetData>
    <row r="1" spans="1:16" ht="22.5" customHeight="1">
      <c r="A1" s="69"/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  <c r="N1" s="72" t="s">
        <v>1</v>
      </c>
    </row>
    <row r="2" spans="1:16" ht="4.5" customHeight="1"/>
    <row r="3" spans="1:16" ht="22.5" customHeight="1">
      <c r="A3" s="41"/>
      <c r="B3" s="147" t="s">
        <v>13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6" ht="5.25" customHeight="1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6" s="44" customFormat="1" ht="18.75" customHeight="1">
      <c r="A5" s="41"/>
      <c r="B5" s="43" t="s">
        <v>66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68"/>
      <c r="P5" s="68"/>
    </row>
    <row r="6" spans="1:16" s="46" customFormat="1" ht="14.25" customHeight="1" thickBot="1">
      <c r="A6" s="41"/>
      <c r="B6" s="148" t="s">
        <v>20</v>
      </c>
      <c r="C6" s="148"/>
      <c r="D6" s="148"/>
      <c r="E6" s="45" t="s">
        <v>21</v>
      </c>
      <c r="F6" s="45" t="s">
        <v>22</v>
      </c>
      <c r="G6" s="45" t="s">
        <v>23</v>
      </c>
      <c r="H6" s="45" t="s">
        <v>51</v>
      </c>
      <c r="I6" s="45" t="s">
        <v>52</v>
      </c>
      <c r="J6" s="45" t="s">
        <v>53</v>
      </c>
      <c r="K6" s="45" t="s">
        <v>24</v>
      </c>
      <c r="L6" s="45" t="s">
        <v>69</v>
      </c>
      <c r="M6" s="45" t="s">
        <v>70</v>
      </c>
      <c r="N6" s="45" t="s">
        <v>71</v>
      </c>
      <c r="O6" s="94"/>
      <c r="P6" s="94"/>
    </row>
    <row r="7" spans="1:16" s="44" customFormat="1" ht="14.25" customHeight="1">
      <c r="A7" s="41"/>
      <c r="B7" s="158" t="s">
        <v>14</v>
      </c>
      <c r="C7" s="159"/>
      <c r="D7" s="160"/>
      <c r="E7" s="155" t="s">
        <v>15</v>
      </c>
      <c r="F7" s="152" t="s">
        <v>54</v>
      </c>
      <c r="G7" s="149" t="s">
        <v>62</v>
      </c>
      <c r="H7" s="177" t="s">
        <v>58</v>
      </c>
      <c r="I7" s="174" t="s">
        <v>57</v>
      </c>
      <c r="J7" s="172" t="s">
        <v>55</v>
      </c>
      <c r="K7" s="173"/>
      <c r="L7" s="173"/>
      <c r="M7" s="173"/>
      <c r="N7" s="155" t="s">
        <v>59</v>
      </c>
      <c r="O7" s="68"/>
      <c r="P7" s="68"/>
    </row>
    <row r="8" spans="1:16" s="44" customFormat="1" ht="14.25" customHeight="1">
      <c r="A8" s="41"/>
      <c r="B8" s="161"/>
      <c r="C8" s="162"/>
      <c r="D8" s="163"/>
      <c r="E8" s="156"/>
      <c r="F8" s="153"/>
      <c r="G8" s="150"/>
      <c r="H8" s="178"/>
      <c r="I8" s="175"/>
      <c r="J8" s="167" t="s">
        <v>60</v>
      </c>
      <c r="K8" s="170" t="s">
        <v>49</v>
      </c>
      <c r="L8" s="171"/>
      <c r="M8" s="168" t="s">
        <v>61</v>
      </c>
      <c r="N8" s="156"/>
      <c r="O8" s="68"/>
      <c r="P8" s="68"/>
    </row>
    <row r="9" spans="1:16" s="44" customFormat="1" ht="14.25" customHeight="1" thickBot="1">
      <c r="A9" s="41"/>
      <c r="B9" s="164"/>
      <c r="C9" s="165"/>
      <c r="D9" s="166"/>
      <c r="E9" s="157"/>
      <c r="F9" s="154"/>
      <c r="G9" s="151"/>
      <c r="H9" s="179"/>
      <c r="I9" s="176"/>
      <c r="J9" s="151"/>
      <c r="K9" s="74"/>
      <c r="L9" s="96" t="s">
        <v>56</v>
      </c>
      <c r="M9" s="169"/>
      <c r="N9" s="157"/>
      <c r="O9" s="68"/>
      <c r="P9" s="68"/>
    </row>
    <row r="10" spans="1:16" s="44" customFormat="1" ht="13.5" customHeight="1">
      <c r="A10" s="133">
        <v>1</v>
      </c>
      <c r="B10" s="142" t="s">
        <v>43</v>
      </c>
      <c r="C10" s="143"/>
      <c r="D10" s="144"/>
      <c r="E10" s="146">
        <f>SUM(E13,E25)</f>
        <v>19</v>
      </c>
      <c r="F10" s="76" t="s">
        <v>16</v>
      </c>
      <c r="G10" s="82">
        <f t="shared" ref="G10:K11" si="0">SUM(G13,G25)</f>
        <v>4780510</v>
      </c>
      <c r="H10" s="75">
        <f t="shared" ref="H10" si="1">SUM(H13,H25)</f>
        <v>0</v>
      </c>
      <c r="I10" s="83">
        <v>0</v>
      </c>
      <c r="J10" s="77">
        <f>G10-H10-I10</f>
        <v>4780510</v>
      </c>
      <c r="K10" s="75">
        <f t="shared" si="0"/>
        <v>3122841</v>
      </c>
      <c r="L10" s="97">
        <f t="shared" ref="L10" si="2">SUM(L13,L25)</f>
        <v>292973</v>
      </c>
      <c r="M10" s="75">
        <f>J10-K10</f>
        <v>1657669</v>
      </c>
      <c r="N10" s="99">
        <f>IF(K10=0,0,(K10+H10)/G10)</f>
        <v>0.65324431912076331</v>
      </c>
      <c r="O10" s="68"/>
      <c r="P10" s="68"/>
    </row>
    <row r="11" spans="1:16" s="44" customFormat="1" ht="13.5" customHeight="1">
      <c r="A11" s="133"/>
      <c r="B11" s="145"/>
      <c r="C11" s="143"/>
      <c r="D11" s="144"/>
      <c r="E11" s="146"/>
      <c r="F11" s="47" t="s">
        <v>17</v>
      </c>
      <c r="G11" s="84">
        <f t="shared" si="0"/>
        <v>19867221</v>
      </c>
      <c r="H11" s="59">
        <f t="shared" ref="H11" si="3">SUM(H14,H26)</f>
        <v>6027</v>
      </c>
      <c r="I11" s="85">
        <v>3732590</v>
      </c>
      <c r="J11" s="78">
        <f t="shared" ref="J11:J36" si="4">G11-H11-I11</f>
        <v>16128604</v>
      </c>
      <c r="K11" s="59">
        <f t="shared" si="0"/>
        <v>10540908</v>
      </c>
      <c r="L11" s="60">
        <f t="shared" ref="L11" si="5">SUM(L14,L26)</f>
        <v>3080918</v>
      </c>
      <c r="M11" s="59">
        <f t="shared" ref="M11:M36" si="6">J11-K11</f>
        <v>5587696</v>
      </c>
      <c r="N11" s="99">
        <f t="shared" ref="N11:N36" si="7">IF(K11=0,0,(K11+H11)/G11)</f>
        <v>0.53087117720188448</v>
      </c>
      <c r="O11" s="68"/>
      <c r="P11" s="68"/>
    </row>
    <row r="12" spans="1:16" s="44" customFormat="1" ht="13.5" customHeight="1">
      <c r="A12" s="133"/>
      <c r="B12" s="145"/>
      <c r="C12" s="143"/>
      <c r="D12" s="144"/>
      <c r="E12" s="146"/>
      <c r="F12" s="48" t="s">
        <v>18</v>
      </c>
      <c r="G12" s="86">
        <f>SUM(G10:G11)</f>
        <v>24647731</v>
      </c>
      <c r="H12" s="61">
        <f>SUM(H10:H11)</f>
        <v>6027</v>
      </c>
      <c r="I12" s="87">
        <v>3732590</v>
      </c>
      <c r="J12" s="79">
        <f t="shared" si="4"/>
        <v>20909114</v>
      </c>
      <c r="K12" s="63">
        <f>SUM(K10:K11)</f>
        <v>13663749</v>
      </c>
      <c r="L12" s="64">
        <f>SUM(L10:L11)</f>
        <v>3373891</v>
      </c>
      <c r="M12" s="63">
        <f t="shared" si="6"/>
        <v>7245365</v>
      </c>
      <c r="N12" s="101">
        <f t="shared" si="7"/>
        <v>0.5546058580402391</v>
      </c>
      <c r="O12" s="68"/>
      <c r="P12" s="68"/>
    </row>
    <row r="13" spans="1:16" s="44" customFormat="1" ht="13.5" customHeight="1">
      <c r="A13" s="133">
        <v>2</v>
      </c>
      <c r="B13" s="49"/>
      <c r="C13" s="136" t="s">
        <v>44</v>
      </c>
      <c r="D13" s="137"/>
      <c r="E13" s="132">
        <f>SUM(E16,E19,E22)</f>
        <v>18</v>
      </c>
      <c r="F13" s="50" t="s">
        <v>16</v>
      </c>
      <c r="G13" s="88">
        <f t="shared" ref="G13:H14" si="8">SUM(G16,G19,G22)</f>
        <v>4303120</v>
      </c>
      <c r="H13" s="62">
        <f t="shared" si="8"/>
        <v>0</v>
      </c>
      <c r="I13" s="89">
        <v>0</v>
      </c>
      <c r="J13" s="80">
        <f t="shared" si="4"/>
        <v>4303120</v>
      </c>
      <c r="K13" s="62">
        <f>SUM(K16,K19,K22)</f>
        <v>2674121</v>
      </c>
      <c r="L13" s="65">
        <f>SUM(L16,L19,L22)</f>
        <v>292973</v>
      </c>
      <c r="M13" s="62">
        <f t="shared" si="6"/>
        <v>1628999</v>
      </c>
      <c r="N13" s="100">
        <f t="shared" si="7"/>
        <v>0.62143770101693652</v>
      </c>
      <c r="O13" s="68"/>
      <c r="P13" s="68"/>
    </row>
    <row r="14" spans="1:16" s="44" customFormat="1" ht="13.5" customHeight="1">
      <c r="A14" s="133"/>
      <c r="B14" s="49"/>
      <c r="C14" s="138"/>
      <c r="D14" s="139"/>
      <c r="E14" s="132"/>
      <c r="F14" s="47" t="s">
        <v>17</v>
      </c>
      <c r="G14" s="84">
        <f t="shared" si="8"/>
        <v>18338211</v>
      </c>
      <c r="H14" s="59">
        <f t="shared" si="8"/>
        <v>6027</v>
      </c>
      <c r="I14" s="85">
        <v>3013480</v>
      </c>
      <c r="J14" s="78">
        <f t="shared" si="4"/>
        <v>15318704</v>
      </c>
      <c r="K14" s="59">
        <f>SUM(K17,K20,K23)</f>
        <v>10540908</v>
      </c>
      <c r="L14" s="60">
        <f>SUM(L17,L20,L23)</f>
        <v>3080918</v>
      </c>
      <c r="M14" s="59">
        <f t="shared" si="6"/>
        <v>4777796</v>
      </c>
      <c r="N14" s="99">
        <f t="shared" si="7"/>
        <v>0.57513434652922246</v>
      </c>
      <c r="O14" s="68"/>
      <c r="P14" s="68"/>
    </row>
    <row r="15" spans="1:16" s="44" customFormat="1" ht="13.5" customHeight="1">
      <c r="A15" s="133"/>
      <c r="B15" s="49"/>
      <c r="C15" s="138"/>
      <c r="D15" s="139"/>
      <c r="E15" s="132"/>
      <c r="F15" s="51" t="s">
        <v>18</v>
      </c>
      <c r="G15" s="90">
        <f>SUM(G13:G14)</f>
        <v>22641331</v>
      </c>
      <c r="H15" s="63">
        <f>SUM(H13:H14)</f>
        <v>6027</v>
      </c>
      <c r="I15" s="91">
        <v>3013480</v>
      </c>
      <c r="J15" s="79">
        <f t="shared" si="4"/>
        <v>19621824</v>
      </c>
      <c r="K15" s="63">
        <f>SUM(K13:K14)</f>
        <v>13215029</v>
      </c>
      <c r="L15" s="64">
        <f>SUM(L13:L14)</f>
        <v>3373891</v>
      </c>
      <c r="M15" s="63">
        <f t="shared" si="6"/>
        <v>6406795</v>
      </c>
      <c r="N15" s="102">
        <f t="shared" si="7"/>
        <v>0.58393457522439829</v>
      </c>
      <c r="O15" s="68"/>
      <c r="P15" s="68"/>
    </row>
    <row r="16" spans="1:16" s="44" customFormat="1" ht="13.5" customHeight="1">
      <c r="A16" s="133">
        <v>3</v>
      </c>
      <c r="B16" s="49"/>
      <c r="C16" s="73"/>
      <c r="D16" s="130" t="s">
        <v>45</v>
      </c>
      <c r="E16" s="132">
        <v>9</v>
      </c>
      <c r="F16" s="50" t="s">
        <v>16</v>
      </c>
      <c r="G16" s="88">
        <f>1644920+964230</f>
        <v>2609150</v>
      </c>
      <c r="H16" s="62">
        <v>0</v>
      </c>
      <c r="I16" s="89">
        <v>0</v>
      </c>
      <c r="J16" s="80">
        <f t="shared" si="4"/>
        <v>2609150</v>
      </c>
      <c r="K16" s="62">
        <f>1644920+964230</f>
        <v>2609150</v>
      </c>
      <c r="L16" s="65">
        <v>275932</v>
      </c>
      <c r="M16" s="62">
        <f t="shared" si="6"/>
        <v>0</v>
      </c>
      <c r="N16" s="99">
        <f t="shared" si="7"/>
        <v>1</v>
      </c>
      <c r="O16" s="68"/>
      <c r="P16" s="68"/>
    </row>
    <row r="17" spans="1:16" s="44" customFormat="1" ht="13.5" customHeight="1">
      <c r="A17" s="133"/>
      <c r="B17" s="49"/>
      <c r="C17" s="73"/>
      <c r="D17" s="131"/>
      <c r="E17" s="132"/>
      <c r="F17" s="47" t="s">
        <v>17</v>
      </c>
      <c r="G17" s="84">
        <f>8298190+1584280</f>
        <v>9882470</v>
      </c>
      <c r="H17" s="59">
        <v>0</v>
      </c>
      <c r="I17" s="85">
        <v>639320</v>
      </c>
      <c r="J17" s="78">
        <f t="shared" si="4"/>
        <v>9243150</v>
      </c>
      <c r="K17" s="59">
        <f>7658870+1584280</f>
        <v>9243150</v>
      </c>
      <c r="L17" s="60">
        <f>598390+1584280</f>
        <v>2182670</v>
      </c>
      <c r="M17" s="59">
        <f t="shared" si="6"/>
        <v>0</v>
      </c>
      <c r="N17" s="99">
        <f t="shared" si="7"/>
        <v>0.93530767105794399</v>
      </c>
      <c r="O17" s="68"/>
      <c r="P17" s="68"/>
    </row>
    <row r="18" spans="1:16" s="44" customFormat="1" ht="13.5" customHeight="1">
      <c r="A18" s="133"/>
      <c r="B18" s="49"/>
      <c r="C18" s="73"/>
      <c r="D18" s="131"/>
      <c r="E18" s="141"/>
      <c r="F18" s="48" t="s">
        <v>18</v>
      </c>
      <c r="G18" s="86">
        <f>SUM(G16:G17)</f>
        <v>12491620</v>
      </c>
      <c r="H18" s="61">
        <f>SUM(H16:H17)</f>
        <v>0</v>
      </c>
      <c r="I18" s="87">
        <v>639320</v>
      </c>
      <c r="J18" s="79">
        <f t="shared" si="4"/>
        <v>11852300</v>
      </c>
      <c r="K18" s="63">
        <f>SUM(K16:K17)</f>
        <v>11852300</v>
      </c>
      <c r="L18" s="64">
        <f>SUM(L16:L17)</f>
        <v>2458602</v>
      </c>
      <c r="M18" s="63">
        <f t="shared" si="6"/>
        <v>0</v>
      </c>
      <c r="N18" s="101">
        <f t="shared" si="7"/>
        <v>0.94882008898765735</v>
      </c>
      <c r="O18" s="68"/>
      <c r="P18" s="68"/>
    </row>
    <row r="19" spans="1:16" s="44" customFormat="1" ht="13.5" customHeight="1">
      <c r="A19" s="133">
        <v>4</v>
      </c>
      <c r="B19" s="49"/>
      <c r="C19" s="73"/>
      <c r="D19" s="130" t="s">
        <v>46</v>
      </c>
      <c r="E19" s="132">
        <v>3</v>
      </c>
      <c r="F19" s="50" t="s">
        <v>16</v>
      </c>
      <c r="G19" s="88">
        <f>1430360-964230</f>
        <v>466130</v>
      </c>
      <c r="H19" s="62">
        <v>0</v>
      </c>
      <c r="I19" s="89">
        <v>0</v>
      </c>
      <c r="J19" s="80">
        <f t="shared" si="4"/>
        <v>466130</v>
      </c>
      <c r="K19" s="62">
        <f>1012160-964230</f>
        <v>47930</v>
      </c>
      <c r="L19" s="65">
        <v>0</v>
      </c>
      <c r="M19" s="62">
        <f t="shared" si="6"/>
        <v>418200</v>
      </c>
      <c r="N19" s="100">
        <f t="shared" si="7"/>
        <v>0.10282539205800957</v>
      </c>
      <c r="O19" s="68"/>
      <c r="P19" s="68"/>
    </row>
    <row r="20" spans="1:16" s="44" customFormat="1" ht="13.5" customHeight="1">
      <c r="A20" s="133"/>
      <c r="B20" s="49"/>
      <c r="C20" s="73"/>
      <c r="D20" s="131"/>
      <c r="E20" s="132"/>
      <c r="F20" s="47" t="s">
        <v>17</v>
      </c>
      <c r="G20" s="84">
        <f>4157170-1584280</f>
        <v>2572890</v>
      </c>
      <c r="H20" s="59">
        <v>0</v>
      </c>
      <c r="I20" s="85">
        <v>1597990</v>
      </c>
      <c r="J20" s="78">
        <f t="shared" si="4"/>
        <v>974900</v>
      </c>
      <c r="K20" s="59">
        <f>1983790-1584280</f>
        <v>399510</v>
      </c>
      <c r="L20" s="60">
        <v>0</v>
      </c>
      <c r="M20" s="59">
        <f t="shared" si="6"/>
        <v>575390</v>
      </c>
      <c r="N20" s="99">
        <f t="shared" si="7"/>
        <v>0.15527675104648858</v>
      </c>
      <c r="O20" s="68"/>
      <c r="P20" s="68"/>
    </row>
    <row r="21" spans="1:16" s="44" customFormat="1" ht="13.5" customHeight="1">
      <c r="A21" s="133"/>
      <c r="B21" s="49"/>
      <c r="C21" s="73"/>
      <c r="D21" s="131"/>
      <c r="E21" s="132"/>
      <c r="F21" s="51" t="s">
        <v>18</v>
      </c>
      <c r="G21" s="90">
        <f>SUM(G19:G20)</f>
        <v>3039020</v>
      </c>
      <c r="H21" s="63">
        <f>SUM(H19:H20)</f>
        <v>0</v>
      </c>
      <c r="I21" s="91">
        <v>1597990</v>
      </c>
      <c r="J21" s="79">
        <f t="shared" si="4"/>
        <v>1441030</v>
      </c>
      <c r="K21" s="63">
        <f>SUM(K19:K20)</f>
        <v>447440</v>
      </c>
      <c r="L21" s="64">
        <f>SUM(L19:L20)</f>
        <v>0</v>
      </c>
      <c r="M21" s="63">
        <f t="shared" si="6"/>
        <v>993590</v>
      </c>
      <c r="N21" s="102">
        <f t="shared" si="7"/>
        <v>0.14723167336838849</v>
      </c>
      <c r="O21" s="68"/>
      <c r="P21" s="68"/>
    </row>
    <row r="22" spans="1:16" s="44" customFormat="1" ht="13.5" customHeight="1">
      <c r="A22" s="133">
        <v>5</v>
      </c>
      <c r="B22" s="49"/>
      <c r="C22" s="73"/>
      <c r="D22" s="130" t="s">
        <v>50</v>
      </c>
      <c r="E22" s="132">
        <v>6</v>
      </c>
      <c r="F22" s="50" t="s">
        <v>16</v>
      </c>
      <c r="G22" s="88">
        <v>1227840</v>
      </c>
      <c r="H22" s="62">
        <v>0</v>
      </c>
      <c r="I22" s="89">
        <v>0</v>
      </c>
      <c r="J22" s="80">
        <f t="shared" si="4"/>
        <v>1227840</v>
      </c>
      <c r="K22" s="62">
        <v>17041</v>
      </c>
      <c r="L22" s="65">
        <v>17041</v>
      </c>
      <c r="M22" s="62">
        <f t="shared" si="6"/>
        <v>1210799</v>
      </c>
      <c r="N22" s="99">
        <f t="shared" si="7"/>
        <v>1.3878844149074797E-2</v>
      </c>
      <c r="O22" s="68"/>
      <c r="P22" s="68"/>
    </row>
    <row r="23" spans="1:16" s="44" customFormat="1" ht="13.5" customHeight="1">
      <c r="A23" s="133"/>
      <c r="B23" s="49"/>
      <c r="C23" s="73"/>
      <c r="D23" s="131"/>
      <c r="E23" s="132"/>
      <c r="F23" s="47" t="s">
        <v>17</v>
      </c>
      <c r="G23" s="84">
        <v>5882851</v>
      </c>
      <c r="H23" s="59">
        <v>6027</v>
      </c>
      <c r="I23" s="85">
        <v>776170</v>
      </c>
      <c r="J23" s="78">
        <f t="shared" si="4"/>
        <v>5100654</v>
      </c>
      <c r="K23" s="59">
        <v>898248</v>
      </c>
      <c r="L23" s="60">
        <v>898248</v>
      </c>
      <c r="M23" s="59">
        <f t="shared" si="6"/>
        <v>4202406</v>
      </c>
      <c r="N23" s="99">
        <f t="shared" si="7"/>
        <v>0.15371373505805264</v>
      </c>
      <c r="O23" s="68"/>
      <c r="P23" s="68"/>
    </row>
    <row r="24" spans="1:16" s="44" customFormat="1" ht="13.5" customHeight="1">
      <c r="A24" s="133"/>
      <c r="B24" s="49"/>
      <c r="C24" s="73"/>
      <c r="D24" s="140"/>
      <c r="E24" s="132"/>
      <c r="F24" s="51" t="s">
        <v>18</v>
      </c>
      <c r="G24" s="90">
        <f>SUM(G22:G23)</f>
        <v>7110691</v>
      </c>
      <c r="H24" s="63">
        <f>SUM(H22:H23)</f>
        <v>6027</v>
      </c>
      <c r="I24" s="91">
        <v>776170</v>
      </c>
      <c r="J24" s="79">
        <f t="shared" si="4"/>
        <v>6328494</v>
      </c>
      <c r="K24" s="63">
        <f>SUM(K22:K23)</f>
        <v>915289</v>
      </c>
      <c r="L24" s="64">
        <f>SUM(L22:L23)</f>
        <v>915289</v>
      </c>
      <c r="M24" s="63">
        <f t="shared" si="6"/>
        <v>5413205</v>
      </c>
      <c r="N24" s="101">
        <f t="shared" si="7"/>
        <v>0.12956771711778786</v>
      </c>
      <c r="O24" s="68"/>
      <c r="P24" s="68"/>
    </row>
    <row r="25" spans="1:16" s="44" customFormat="1" ht="13.5" customHeight="1">
      <c r="A25" s="133">
        <v>6</v>
      </c>
      <c r="B25" s="49"/>
      <c r="C25" s="136" t="s">
        <v>47</v>
      </c>
      <c r="D25" s="137"/>
      <c r="E25" s="132">
        <f>SUM(E28,E31,E34)</f>
        <v>1</v>
      </c>
      <c r="F25" s="50" t="s">
        <v>16</v>
      </c>
      <c r="G25" s="88">
        <f>SUM(G28,G31,G34)</f>
        <v>477390</v>
      </c>
      <c r="H25" s="62">
        <f t="shared" ref="H25" si="9">SUM(H28,H31,H34)</f>
        <v>0</v>
      </c>
      <c r="I25" s="89">
        <v>0</v>
      </c>
      <c r="J25" s="80">
        <f t="shared" si="4"/>
        <v>477390</v>
      </c>
      <c r="K25" s="62">
        <f t="shared" ref="G25:K26" si="10">SUM(K28,K31,K34)</f>
        <v>448720</v>
      </c>
      <c r="L25" s="65">
        <f t="shared" ref="L25" si="11">SUM(L28,L31,L34)</f>
        <v>0</v>
      </c>
      <c r="M25" s="62">
        <f t="shared" si="6"/>
        <v>28670</v>
      </c>
      <c r="N25" s="100">
        <f t="shared" si="7"/>
        <v>0.93994428035777877</v>
      </c>
      <c r="O25" s="68"/>
      <c r="P25" s="68"/>
    </row>
    <row r="26" spans="1:16" s="44" customFormat="1" ht="13.5" customHeight="1">
      <c r="A26" s="133"/>
      <c r="B26" s="49"/>
      <c r="C26" s="138"/>
      <c r="D26" s="139"/>
      <c r="E26" s="132"/>
      <c r="F26" s="47" t="s">
        <v>17</v>
      </c>
      <c r="G26" s="84">
        <f t="shared" si="10"/>
        <v>1529010</v>
      </c>
      <c r="H26" s="59">
        <f t="shared" si="10"/>
        <v>0</v>
      </c>
      <c r="I26" s="85">
        <v>719110</v>
      </c>
      <c r="J26" s="78">
        <f t="shared" si="4"/>
        <v>809900</v>
      </c>
      <c r="K26" s="59">
        <f t="shared" si="10"/>
        <v>0</v>
      </c>
      <c r="L26" s="60">
        <f t="shared" ref="L26" si="12">SUM(L29,L32,L35)</f>
        <v>0</v>
      </c>
      <c r="M26" s="59">
        <f t="shared" si="6"/>
        <v>809900</v>
      </c>
      <c r="N26" s="99">
        <f t="shared" si="7"/>
        <v>0</v>
      </c>
      <c r="O26" s="68"/>
      <c r="P26" s="68"/>
    </row>
    <row r="27" spans="1:16" s="44" customFormat="1" ht="13.5" customHeight="1">
      <c r="A27" s="133"/>
      <c r="B27" s="49"/>
      <c r="C27" s="138"/>
      <c r="D27" s="139"/>
      <c r="E27" s="132"/>
      <c r="F27" s="51" t="s">
        <v>18</v>
      </c>
      <c r="G27" s="90">
        <f>SUM(G25:G26)</f>
        <v>2006400</v>
      </c>
      <c r="H27" s="63">
        <f>SUM(H25:H26)</f>
        <v>0</v>
      </c>
      <c r="I27" s="91">
        <v>719110</v>
      </c>
      <c r="J27" s="79">
        <f t="shared" si="4"/>
        <v>1287290</v>
      </c>
      <c r="K27" s="63">
        <f>SUM(K25:K26)</f>
        <v>448720</v>
      </c>
      <c r="L27" s="64">
        <f>SUM(L25:L26)</f>
        <v>0</v>
      </c>
      <c r="M27" s="63">
        <f t="shared" si="6"/>
        <v>838570</v>
      </c>
      <c r="N27" s="102">
        <f t="shared" si="7"/>
        <v>0.22364433811802234</v>
      </c>
      <c r="O27" s="68"/>
      <c r="P27" s="68"/>
    </row>
    <row r="28" spans="1:16" s="44" customFormat="1" ht="13.5" customHeight="1">
      <c r="A28" s="133">
        <v>7</v>
      </c>
      <c r="B28" s="56"/>
      <c r="C28" s="52" t="s">
        <v>19</v>
      </c>
      <c r="D28" s="130" t="s">
        <v>45</v>
      </c>
      <c r="E28" s="132">
        <v>0</v>
      </c>
      <c r="F28" s="50" t="s">
        <v>16</v>
      </c>
      <c r="G28" s="88">
        <v>0</v>
      </c>
      <c r="H28" s="62">
        <v>0</v>
      </c>
      <c r="I28" s="89">
        <v>0</v>
      </c>
      <c r="J28" s="80">
        <f t="shared" si="4"/>
        <v>0</v>
      </c>
      <c r="K28" s="62">
        <v>0</v>
      </c>
      <c r="L28" s="65">
        <v>0</v>
      </c>
      <c r="M28" s="62">
        <f t="shared" si="6"/>
        <v>0</v>
      </c>
      <c r="N28" s="99">
        <f t="shared" si="7"/>
        <v>0</v>
      </c>
      <c r="O28" s="68"/>
      <c r="P28" s="98"/>
    </row>
    <row r="29" spans="1:16" s="44" customFormat="1" ht="13.5" customHeight="1">
      <c r="A29" s="133"/>
      <c r="B29" s="56"/>
      <c r="C29" s="52"/>
      <c r="D29" s="131"/>
      <c r="E29" s="132"/>
      <c r="F29" s="47" t="s">
        <v>17</v>
      </c>
      <c r="G29" s="84">
        <v>0</v>
      </c>
      <c r="H29" s="59">
        <v>0</v>
      </c>
      <c r="I29" s="85">
        <v>0</v>
      </c>
      <c r="J29" s="78">
        <f t="shared" si="4"/>
        <v>0</v>
      </c>
      <c r="K29" s="59">
        <v>0</v>
      </c>
      <c r="L29" s="60">
        <v>0</v>
      </c>
      <c r="M29" s="59">
        <f t="shared" si="6"/>
        <v>0</v>
      </c>
      <c r="N29" s="99">
        <f t="shared" si="7"/>
        <v>0</v>
      </c>
      <c r="O29" s="68"/>
      <c r="P29" s="68"/>
    </row>
    <row r="30" spans="1:16" s="44" customFormat="1" ht="13.5" customHeight="1">
      <c r="A30" s="133"/>
      <c r="B30" s="56"/>
      <c r="C30" s="52"/>
      <c r="D30" s="131"/>
      <c r="E30" s="132"/>
      <c r="F30" s="51" t="s">
        <v>18</v>
      </c>
      <c r="G30" s="90">
        <f>SUM(G28:G29)</f>
        <v>0</v>
      </c>
      <c r="H30" s="63">
        <f>SUM(H28:H29)</f>
        <v>0</v>
      </c>
      <c r="I30" s="91">
        <v>0</v>
      </c>
      <c r="J30" s="79">
        <f t="shared" si="4"/>
        <v>0</v>
      </c>
      <c r="K30" s="63">
        <f>SUM(K28:K29)</f>
        <v>0</v>
      </c>
      <c r="L30" s="64">
        <f>SUM(L28:L29)</f>
        <v>0</v>
      </c>
      <c r="M30" s="63">
        <f t="shared" si="6"/>
        <v>0</v>
      </c>
      <c r="N30" s="101">
        <f t="shared" si="7"/>
        <v>0</v>
      </c>
      <c r="O30" s="68"/>
      <c r="P30" s="68"/>
    </row>
    <row r="31" spans="1:16" s="44" customFormat="1" ht="13.5" customHeight="1">
      <c r="A31" s="133">
        <v>8</v>
      </c>
      <c r="B31" s="56"/>
      <c r="C31" s="54"/>
      <c r="D31" s="130" t="s">
        <v>48</v>
      </c>
      <c r="E31" s="132">
        <v>1</v>
      </c>
      <c r="F31" s="50" t="s">
        <v>16</v>
      </c>
      <c r="G31" s="88">
        <v>477390</v>
      </c>
      <c r="H31" s="62">
        <v>0</v>
      </c>
      <c r="I31" s="89">
        <v>0</v>
      </c>
      <c r="J31" s="80">
        <f t="shared" si="4"/>
        <v>477390</v>
      </c>
      <c r="K31" s="62">
        <v>448720</v>
      </c>
      <c r="L31" s="65">
        <v>0</v>
      </c>
      <c r="M31" s="62">
        <f t="shared" si="6"/>
        <v>28670</v>
      </c>
      <c r="N31" s="100">
        <f t="shared" si="7"/>
        <v>0.93994428035777877</v>
      </c>
      <c r="O31" s="68"/>
      <c r="P31" s="68"/>
    </row>
    <row r="32" spans="1:16" s="44" customFormat="1" ht="13.5" customHeight="1">
      <c r="A32" s="133"/>
      <c r="B32" s="56"/>
      <c r="C32" s="54"/>
      <c r="D32" s="131"/>
      <c r="E32" s="132"/>
      <c r="F32" s="47" t="s">
        <v>17</v>
      </c>
      <c r="G32" s="84">
        <v>1529010</v>
      </c>
      <c r="H32" s="59">
        <v>0</v>
      </c>
      <c r="I32" s="85">
        <v>719110</v>
      </c>
      <c r="J32" s="78">
        <f t="shared" si="4"/>
        <v>809900</v>
      </c>
      <c r="K32" s="59">
        <v>0</v>
      </c>
      <c r="L32" s="60">
        <v>0</v>
      </c>
      <c r="M32" s="59">
        <f t="shared" si="6"/>
        <v>809900</v>
      </c>
      <c r="N32" s="99">
        <f t="shared" si="7"/>
        <v>0</v>
      </c>
      <c r="O32" s="68"/>
      <c r="P32" s="68"/>
    </row>
    <row r="33" spans="1:16" s="44" customFormat="1" ht="13.5" customHeight="1">
      <c r="A33" s="133"/>
      <c r="B33" s="56"/>
      <c r="C33" s="54"/>
      <c r="D33" s="131"/>
      <c r="E33" s="132"/>
      <c r="F33" s="51" t="s">
        <v>18</v>
      </c>
      <c r="G33" s="90">
        <f>SUM(G31:G32)</f>
        <v>2006400</v>
      </c>
      <c r="H33" s="63">
        <f>SUM(H31:H32)</f>
        <v>0</v>
      </c>
      <c r="I33" s="91">
        <v>719110</v>
      </c>
      <c r="J33" s="79">
        <f t="shared" si="4"/>
        <v>1287290</v>
      </c>
      <c r="K33" s="63">
        <f>SUM(K31:K32)</f>
        <v>448720</v>
      </c>
      <c r="L33" s="64">
        <f>SUM(L31:L32)</f>
        <v>0</v>
      </c>
      <c r="M33" s="63">
        <f t="shared" si="6"/>
        <v>838570</v>
      </c>
      <c r="N33" s="102">
        <f t="shared" si="7"/>
        <v>0.22364433811802234</v>
      </c>
      <c r="O33" s="68"/>
      <c r="P33" s="68"/>
    </row>
    <row r="34" spans="1:16" s="44" customFormat="1" ht="13.5" customHeight="1">
      <c r="A34" s="133">
        <v>9</v>
      </c>
      <c r="B34" s="56"/>
      <c r="C34" s="54"/>
      <c r="D34" s="130" t="s">
        <v>50</v>
      </c>
      <c r="E34" s="132">
        <v>0</v>
      </c>
      <c r="F34" s="50" t="s">
        <v>16</v>
      </c>
      <c r="G34" s="88">
        <v>0</v>
      </c>
      <c r="H34" s="62">
        <v>0</v>
      </c>
      <c r="I34" s="89">
        <v>0</v>
      </c>
      <c r="J34" s="77">
        <f t="shared" si="4"/>
        <v>0</v>
      </c>
      <c r="K34" s="75">
        <v>0</v>
      </c>
      <c r="L34" s="97">
        <v>0</v>
      </c>
      <c r="M34" s="75">
        <f t="shared" si="6"/>
        <v>0</v>
      </c>
      <c r="N34" s="99">
        <f t="shared" si="7"/>
        <v>0</v>
      </c>
      <c r="O34" s="68"/>
      <c r="P34" s="68"/>
    </row>
    <row r="35" spans="1:16" s="44" customFormat="1" ht="13.5" customHeight="1">
      <c r="A35" s="133"/>
      <c r="B35" s="56"/>
      <c r="C35" s="54"/>
      <c r="D35" s="131"/>
      <c r="E35" s="132"/>
      <c r="F35" s="47" t="s">
        <v>17</v>
      </c>
      <c r="G35" s="84">
        <v>0</v>
      </c>
      <c r="H35" s="59">
        <v>0</v>
      </c>
      <c r="I35" s="85">
        <v>0</v>
      </c>
      <c r="J35" s="78">
        <f t="shared" si="4"/>
        <v>0</v>
      </c>
      <c r="K35" s="59">
        <v>0</v>
      </c>
      <c r="L35" s="60">
        <v>0</v>
      </c>
      <c r="M35" s="59">
        <f t="shared" si="6"/>
        <v>0</v>
      </c>
      <c r="N35" s="99">
        <f t="shared" si="7"/>
        <v>0</v>
      </c>
      <c r="O35" s="68"/>
      <c r="P35" s="68"/>
    </row>
    <row r="36" spans="1:16" s="44" customFormat="1" ht="13.5" customHeight="1" thickBot="1">
      <c r="A36" s="133"/>
      <c r="B36" s="57"/>
      <c r="C36" s="55"/>
      <c r="D36" s="134"/>
      <c r="E36" s="135"/>
      <c r="F36" s="53" t="s">
        <v>18</v>
      </c>
      <c r="G36" s="92">
        <f>SUM(G34:G35)</f>
        <v>0</v>
      </c>
      <c r="H36" s="66">
        <f>SUM(H34:H35)</f>
        <v>0</v>
      </c>
      <c r="I36" s="93">
        <v>0</v>
      </c>
      <c r="J36" s="81">
        <f t="shared" si="4"/>
        <v>0</v>
      </c>
      <c r="K36" s="66">
        <f>SUM(K34:K35)</f>
        <v>0</v>
      </c>
      <c r="L36" s="67">
        <f>SUM(L34:L35)</f>
        <v>0</v>
      </c>
      <c r="M36" s="66">
        <f t="shared" si="6"/>
        <v>0</v>
      </c>
      <c r="N36" s="99">
        <f t="shared" si="7"/>
        <v>0</v>
      </c>
      <c r="O36" s="68"/>
      <c r="P36" s="68"/>
    </row>
    <row r="37" spans="1:16" s="42" customFormat="1" ht="12" customHeight="1">
      <c r="A37" s="58"/>
      <c r="B37" s="129" t="s">
        <v>63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95"/>
      <c r="P37" s="95"/>
    </row>
    <row r="38" spans="1:16" ht="12" customHeight="1">
      <c r="B38" s="128" t="s">
        <v>64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</row>
    <row r="39" spans="1:16" ht="12" customHeight="1">
      <c r="B39" s="128" t="s">
        <v>65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</row>
  </sheetData>
  <mergeCells count="43">
    <mergeCell ref="A10:A12"/>
    <mergeCell ref="B10:D12"/>
    <mergeCell ref="E10:E12"/>
    <mergeCell ref="B3:N3"/>
    <mergeCell ref="B6:D6"/>
    <mergeCell ref="G7:G9"/>
    <mergeCell ref="F7:F9"/>
    <mergeCell ref="E7:E9"/>
    <mergeCell ref="B7:D9"/>
    <mergeCell ref="J8:J9"/>
    <mergeCell ref="M8:M9"/>
    <mergeCell ref="K8:L8"/>
    <mergeCell ref="J7:M7"/>
    <mergeCell ref="N7:N9"/>
    <mergeCell ref="I7:I9"/>
    <mergeCell ref="H7:H9"/>
    <mergeCell ref="A13:A15"/>
    <mergeCell ref="C13:D15"/>
    <mergeCell ref="E13:E15"/>
    <mergeCell ref="A16:A18"/>
    <mergeCell ref="D16:D18"/>
    <mergeCell ref="E16:E18"/>
    <mergeCell ref="A19:A21"/>
    <mergeCell ref="D19:D21"/>
    <mergeCell ref="E19:E21"/>
    <mergeCell ref="A22:A24"/>
    <mergeCell ref="D22:D24"/>
    <mergeCell ref="E22:E24"/>
    <mergeCell ref="A25:A27"/>
    <mergeCell ref="C25:D27"/>
    <mergeCell ref="E25:E27"/>
    <mergeCell ref="A28:A30"/>
    <mergeCell ref="D28:D30"/>
    <mergeCell ref="E28:E30"/>
    <mergeCell ref="B39:N39"/>
    <mergeCell ref="B37:N37"/>
    <mergeCell ref="D31:D33"/>
    <mergeCell ref="E31:E33"/>
    <mergeCell ref="A34:A36"/>
    <mergeCell ref="D34:D36"/>
    <mergeCell ref="E34:E36"/>
    <mergeCell ref="A31:A33"/>
    <mergeCell ref="B38:N38"/>
  </mergeCells>
  <phoneticPr fontId="3"/>
  <pageMargins left="0.59055118110236227" right="0.59055118110236227" top="0.78740157480314965" bottom="0.78740157480314965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債権移管の状況</vt:lpstr>
      <vt:lpstr>移管債権の滞納整理状況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三住　勝</dc:creator>
  <cp:lastModifiedBy>吹田市役所</cp:lastModifiedBy>
  <cp:lastPrinted>2018-08-31T08:16:54Z</cp:lastPrinted>
  <dcterms:created xsi:type="dcterms:W3CDTF">2018-08-31T02:47:32Z</dcterms:created>
  <dcterms:modified xsi:type="dcterms:W3CDTF">2019-03-29T06:35:03Z</dcterms:modified>
</cp:coreProperties>
</file>