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/>
  <xr:revisionPtr xr6:coauthVersionLast="47" xr6:coauthVersionMax="47" documentId="13_ncr:1_{BAD387A1-06B3-4289-90B7-A642585EACBF}" revIDLastSave="0" xr10:uidLastSave="{00000000-0000-0000-0000-000000000000}"/>
  <bookViews>
    <workbookView activeTab="1" xr2:uid="{00000000-000D-0000-FFFF-FFFF00000000}" windowHeight="11040" windowWidth="20730" xWindow="-120" yWindow="-120"/>
  </bookViews>
  <sheets>
    <sheet r:id="rId1" name="①補助金明細 " sheetId="6"/>
    <sheet r:id="rId2" name="②様式" sheetId="2"/>
  </sheets>
  <definedNames>
    <definedName localSheetId="0" name="_xlnm.Print_Area">'①補助金明細 '!$A$1:$R$50</definedName>
    <definedName localSheetId="0" name="_xlnm.Print_Titles">'①補助金明細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6" l="1"/>
  <c r="R48" i="6"/>
  <c r="R47" i="6"/>
  <c r="D12" i="2"/>
  <c r="R35" i="6" l="1"/>
  <c r="E25" i="2" l="1"/>
  <c r="E24" i="2"/>
  <c r="C25" i="2"/>
  <c r="C24" i="2"/>
  <c r="R46" i="6" l="1"/>
  <c r="R45" i="6"/>
  <c r="R44" i="6"/>
  <c r="F25" i="2" s="1"/>
  <c r="R43" i="6"/>
  <c r="F24" i="2" s="1"/>
  <c r="R42" i="6"/>
  <c r="D25" i="2" s="1"/>
  <c r="R41" i="6"/>
  <c r="D24" i="2" s="1"/>
  <c r="Q40" i="6"/>
  <c r="Q48" i="6" s="1"/>
  <c r="P40" i="6"/>
  <c r="P48" i="6" s="1"/>
  <c r="O40" i="6"/>
  <c r="O48" i="6" s="1"/>
  <c r="N40" i="6"/>
  <c r="N48" i="6" s="1"/>
  <c r="M40" i="6"/>
  <c r="M48" i="6" s="1"/>
  <c r="L40" i="6"/>
  <c r="L48" i="6" s="1"/>
  <c r="K40" i="6"/>
  <c r="K48" i="6" s="1"/>
  <c r="J40" i="6"/>
  <c r="J48" i="6" s="1"/>
  <c r="I40" i="6"/>
  <c r="I48" i="6" s="1"/>
  <c r="H40" i="6"/>
  <c r="H48" i="6" s="1"/>
  <c r="G40" i="6"/>
  <c r="G48" i="6" s="1"/>
  <c r="F40" i="6"/>
  <c r="F48" i="6" s="1"/>
  <c r="R38" i="6"/>
  <c r="R37" i="6"/>
  <c r="Q36" i="6"/>
  <c r="Q34" i="6" s="1"/>
  <c r="Q39" i="6" s="1"/>
  <c r="P36" i="6"/>
  <c r="P34" i="6" s="1"/>
  <c r="P39" i="6" s="1"/>
  <c r="O36" i="6"/>
  <c r="O34" i="6" s="1"/>
  <c r="O39" i="6" s="1"/>
  <c r="N36" i="6"/>
  <c r="N34" i="6" s="1"/>
  <c r="N39" i="6" s="1"/>
  <c r="M36" i="6"/>
  <c r="M34" i="6" s="1"/>
  <c r="M39" i="6" s="1"/>
  <c r="L36" i="6"/>
  <c r="L34" i="6" s="1"/>
  <c r="L39" i="6" s="1"/>
  <c r="K36" i="6"/>
  <c r="K34" i="6" s="1"/>
  <c r="K39" i="6" s="1"/>
  <c r="J36" i="6"/>
  <c r="J34" i="6" s="1"/>
  <c r="J39" i="6" s="1"/>
  <c r="I36" i="6"/>
  <c r="I34" i="6" s="1"/>
  <c r="I39" i="6" s="1"/>
  <c r="H36" i="6"/>
  <c r="H34" i="6" s="1"/>
  <c r="H39" i="6" s="1"/>
  <c r="G36" i="6"/>
  <c r="G34" i="6" s="1"/>
  <c r="G39" i="6" s="1"/>
  <c r="F36" i="6"/>
  <c r="F34" i="6" s="1"/>
  <c r="D14" i="2" l="1"/>
  <c r="P49" i="6"/>
  <c r="O49" i="6"/>
  <c r="N49" i="6"/>
  <c r="L49" i="6"/>
  <c r="K49" i="6"/>
  <c r="H49" i="6"/>
  <c r="G49" i="6"/>
  <c r="R34" i="6"/>
  <c r="R36" i="6"/>
  <c r="F39" i="6"/>
  <c r="R39" i="6" s="1"/>
  <c r="F26" i="2"/>
  <c r="D18" i="2" s="1"/>
  <c r="I49" i="6"/>
  <c r="M49" i="6"/>
  <c r="Q49" i="6"/>
  <c r="J49" i="6"/>
  <c r="R40" i="6"/>
  <c r="F49" i="6" l="1"/>
  <c r="R50" i="6" l="1"/>
  <c r="D13" i="2" s="1"/>
  <c r="D15" i="2" s="1"/>
  <c r="F11" i="6"/>
  <c r="F6" i="6"/>
  <c r="R24" i="6"/>
  <c r="R23" i="6"/>
  <c r="R22" i="6"/>
  <c r="Q21" i="6"/>
  <c r="P21" i="6"/>
  <c r="O21" i="6"/>
  <c r="N21" i="6"/>
  <c r="M21" i="6"/>
  <c r="L21" i="6"/>
  <c r="K21" i="6"/>
  <c r="J21" i="6"/>
  <c r="I21" i="6"/>
  <c r="H21" i="6"/>
  <c r="G21" i="6"/>
  <c r="F21" i="6"/>
  <c r="R19" i="6"/>
  <c r="R18" i="6"/>
  <c r="R17" i="6"/>
  <c r="Q16" i="6"/>
  <c r="P16" i="6"/>
  <c r="O16" i="6"/>
  <c r="N16" i="6"/>
  <c r="M16" i="6"/>
  <c r="L16" i="6"/>
  <c r="K16" i="6"/>
  <c r="J16" i="6"/>
  <c r="I16" i="6"/>
  <c r="H16" i="6"/>
  <c r="G16" i="6"/>
  <c r="F16" i="6"/>
  <c r="R14" i="6"/>
  <c r="R13" i="6"/>
  <c r="R12" i="6"/>
  <c r="Q11" i="6"/>
  <c r="P11" i="6"/>
  <c r="O11" i="6"/>
  <c r="N11" i="6"/>
  <c r="M11" i="6"/>
  <c r="L11" i="6"/>
  <c r="K11" i="6"/>
  <c r="J11" i="6"/>
  <c r="I11" i="6"/>
  <c r="H11" i="6"/>
  <c r="G11" i="6"/>
  <c r="R9" i="6"/>
  <c r="R8" i="6"/>
  <c r="R7" i="6"/>
  <c r="Q6" i="6"/>
  <c r="P6" i="6"/>
  <c r="O6" i="6"/>
  <c r="N6" i="6"/>
  <c r="M6" i="6"/>
  <c r="L6" i="6"/>
  <c r="K6" i="6"/>
  <c r="J6" i="6"/>
  <c r="I6" i="6"/>
  <c r="H6" i="6"/>
  <c r="G6" i="6"/>
  <c r="G4" i="6"/>
  <c r="H4" i="6" s="1"/>
  <c r="H27" i="6" l="1"/>
  <c r="H28" i="6" s="1"/>
  <c r="K27" i="6"/>
  <c r="K28" i="6" s="1"/>
  <c r="T29" i="6"/>
  <c r="D5" i="2" s="1"/>
  <c r="G27" i="6"/>
  <c r="G28" i="6" s="1"/>
  <c r="G29" i="6" s="1"/>
  <c r="T30" i="6"/>
  <c r="D6" i="2" s="1"/>
  <c r="T31" i="6"/>
  <c r="D7" i="2" s="1"/>
  <c r="O27" i="6"/>
  <c r="O28" i="6" s="1"/>
  <c r="L27" i="6"/>
  <c r="L28" i="6" s="1"/>
  <c r="P27" i="6"/>
  <c r="P28" i="6" s="1"/>
  <c r="F27" i="6"/>
  <c r="F28" i="6" s="1"/>
  <c r="J27" i="6"/>
  <c r="J28" i="6" s="1"/>
  <c r="N27" i="6"/>
  <c r="N28" i="6" s="1"/>
  <c r="I27" i="6"/>
  <c r="I28" i="6" s="1"/>
  <c r="M27" i="6"/>
  <c r="M28" i="6" s="1"/>
  <c r="Q27" i="6"/>
  <c r="Q28" i="6" s="1"/>
  <c r="R21" i="6"/>
  <c r="F25" i="6"/>
  <c r="F26" i="6" s="1"/>
  <c r="R16" i="6"/>
  <c r="G25" i="6"/>
  <c r="G26" i="6" s="1"/>
  <c r="H25" i="6"/>
  <c r="H26" i="6" s="1"/>
  <c r="R6" i="6"/>
  <c r="R11" i="6"/>
  <c r="I4" i="6"/>
  <c r="F29" i="6" l="1"/>
  <c r="H29" i="6"/>
  <c r="J4" i="6"/>
  <c r="I25" i="6"/>
  <c r="I26" i="6" s="1"/>
  <c r="I29" i="6" l="1"/>
  <c r="K4" i="6"/>
  <c r="J25" i="6"/>
  <c r="J26" i="6" s="1"/>
  <c r="J29" i="6" l="1"/>
  <c r="K25" i="6"/>
  <c r="K26" i="6" s="1"/>
  <c r="L4" i="6"/>
  <c r="K29" i="6" l="1"/>
  <c r="L25" i="6"/>
  <c r="L26" i="6" s="1"/>
  <c r="M4" i="6"/>
  <c r="L29" i="6" l="1"/>
  <c r="N4" i="6"/>
  <c r="M25" i="6"/>
  <c r="M26" i="6" s="1"/>
  <c r="M29" i="6" l="1"/>
  <c r="O4" i="6"/>
  <c r="N25" i="6"/>
  <c r="N26" i="6" s="1"/>
  <c r="N29" i="6" l="1"/>
  <c r="O25" i="6"/>
  <c r="O26" i="6" s="1"/>
  <c r="P4" i="6"/>
  <c r="O29" i="6" l="1"/>
  <c r="P25" i="6"/>
  <c r="P26" i="6" s="1"/>
  <c r="Q4" i="6"/>
  <c r="P29" i="6" l="1"/>
  <c r="Q25" i="6"/>
  <c r="R4" i="6"/>
  <c r="R25" i="6" l="1"/>
  <c r="Q26" i="6"/>
  <c r="R26" i="6" s="1"/>
  <c r="R28" i="6"/>
  <c r="Q29" i="6" l="1"/>
  <c r="R29" i="6" s="1"/>
  <c r="R30" i="6" s="1"/>
  <c r="D4" i="2" s="1"/>
  <c r="D19" i="2" s="1"/>
  <c r="D11" i="2" l="1"/>
  <c r="D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宮川 公平</author>
  </authors>
  <commentList>
    <comment ref="F5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入居者の支給決定市について、以下のとおり
プルダウンから選択してください。
吹田市：１、他市：２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BIZ UDPゴシック"/>
            <family val="3"/>
            <charset val="128"/>
          </rPr>
          <t>入居者の支給決定市について、以下のとおり
プルダウンから選択してください。
吹田市：１、他市：２</t>
        </r>
      </text>
    </comment>
    <comment ref="F15" authorId="0" shapeId="0" xr:uid="{00000000-0006-0000-0000-000003000000}">
      <text>
        <r>
          <rPr>
            <b/>
            <sz val="9"/>
            <color indexed="81"/>
            <rFont val="BIZ UDPゴシック"/>
            <family val="3"/>
            <charset val="128"/>
          </rPr>
          <t>入居者の支給決定市について、以下のとおり
プルダウンから選択してください。
吹田市：１、他市：２</t>
        </r>
      </text>
    </comment>
    <comment ref="F20" authorId="0" shapeId="0" xr:uid="{00000000-0006-0000-0000-000004000000}">
      <text>
        <r>
          <rPr>
            <b/>
            <sz val="9"/>
            <color indexed="81"/>
            <rFont val="BIZ UDPゴシック"/>
            <family val="3"/>
            <charset val="128"/>
          </rPr>
          <t>入居者の支給決定市について、以下のとおり
プルダウンから選択してください。
吹田市：１、他市：２</t>
        </r>
      </text>
    </comment>
  </commentList>
</comments>
</file>

<file path=xl/sharedStrings.xml><?xml version="1.0" encoding="utf-8"?>
<sst xmlns="http://schemas.openxmlformats.org/spreadsheetml/2006/main" count="203" uniqueCount="92">
  <si>
    <t>（単位：円）</t>
    <rPh sb="1" eb="3">
      <t>タンイ</t>
    </rPh>
    <rPh sb="4" eb="5">
      <t>エン</t>
    </rPh>
    <phoneticPr fontId="2"/>
  </si>
  <si>
    <t>区　分</t>
    <rPh sb="0" eb="1">
      <t>ク</t>
    </rPh>
    <rPh sb="2" eb="3">
      <t>ブン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</si>
  <si>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</si>
  <si>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</si>
  <si>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</si>
  <si>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</si>
  <si>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</si>
  <si>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</si>
  <si>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</si>
  <si>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</si>
  <si>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</si>
  <si>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</si>
  <si>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</si>
  <si>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</si>
  <si>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</si>
  <si>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家賃</t>
    <rPh sb="0" eb="2">
      <t>ヤチン</t>
    </rPh>
    <phoneticPr fontId="2"/>
  </si>
  <si>
    <t>控除額</t>
    <rPh sb="0" eb="2">
      <t>コウジョ</t>
    </rPh>
    <rPh sb="2" eb="3">
      <t>ガク</t>
    </rPh>
    <phoneticPr fontId="2"/>
  </si>
  <si>
    <t>生活保護費(住宅扶助)</t>
    <rPh sb="0" eb="2">
      <t>セイカツ</t>
    </rPh>
    <rPh sb="2" eb="4">
      <t>ホゴ</t>
    </rPh>
    <rPh sb="4" eb="5">
      <t>ヒ</t>
    </rPh>
    <rPh sb="6" eb="8">
      <t>ジュウタク</t>
    </rPh>
    <rPh sb="8" eb="10">
      <t>フジョ</t>
    </rPh>
    <phoneticPr fontId="2"/>
  </si>
  <si>
    <t>特定障害者特別給付費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phoneticPr fontId="2"/>
  </si>
  <si>
    <t>控除後額</t>
    <rPh sb="0" eb="2">
      <t>コウジョ</t>
    </rPh>
    <rPh sb="2" eb="3">
      <t>ゴ</t>
    </rPh>
    <rPh sb="3" eb="4">
      <t>ガク</t>
    </rPh>
    <phoneticPr fontId="2"/>
  </si>
  <si>
    <t>-</t>
    <phoneticPr fontId="2"/>
  </si>
  <si>
    <t>補助金額（×1/2）</t>
    <rPh sb="0" eb="2">
      <t>ホジョ</t>
    </rPh>
    <rPh sb="2" eb="4">
      <t>キンガク</t>
    </rPh>
    <phoneticPr fontId="2"/>
  </si>
  <si>
    <t>補助
種別</t>
    <rPh sb="0" eb="2">
      <t>ホジョ</t>
    </rPh>
    <rPh sb="3" eb="5">
      <t>シュベツ</t>
    </rPh>
    <phoneticPr fontId="2"/>
  </si>
  <si>
    <t>収支
種別</t>
    <rPh sb="0" eb="2">
      <t>シュウシ</t>
    </rPh>
    <rPh sb="3" eb="5">
      <t>シュベツ</t>
    </rPh>
    <phoneticPr fontId="2"/>
  </si>
  <si>
    <t>区　　分</t>
    <rPh sb="0" eb="1">
      <t>ク</t>
    </rPh>
    <rPh sb="3" eb="4">
      <t>ブン</t>
    </rPh>
    <phoneticPr fontId="2"/>
  </si>
  <si>
    <t>金額（円）</t>
    <rPh sb="0" eb="2">
      <t>キンガク</t>
    </rPh>
    <rPh sb="3" eb="4">
      <t>エン</t>
    </rPh>
    <phoneticPr fontId="2"/>
  </si>
  <si>
    <t>備　　　　　考</t>
    <rPh sb="0" eb="1">
      <t>ソナエ</t>
    </rPh>
    <rPh sb="6" eb="7">
      <t>コウ</t>
    </rPh>
    <phoneticPr fontId="2"/>
  </si>
  <si>
    <t>施設借上費補助</t>
    <rPh sb="0" eb="2">
      <t>シセツ</t>
    </rPh>
    <rPh sb="2" eb="4">
      <t>カリア</t>
    </rPh>
    <rPh sb="4" eb="5">
      <t>ヒ</t>
    </rPh>
    <rPh sb="5" eb="7">
      <t>ホジョ</t>
    </rPh>
    <phoneticPr fontId="2"/>
  </si>
  <si>
    <t>収入</t>
    <rPh sb="0" eb="2">
      <t>シュウニュウ</t>
    </rPh>
    <phoneticPr fontId="2"/>
  </si>
  <si>
    <t>市補助金</t>
    <rPh sb="0" eb="1">
      <t>シ</t>
    </rPh>
    <rPh sb="1" eb="4">
      <t>ホジョキン</t>
    </rPh>
    <phoneticPr fontId="2"/>
  </si>
  <si>
    <t>介護給付費収入</t>
    <rPh sb="0" eb="2">
      <t>カイゴ</t>
    </rPh>
    <rPh sb="2" eb="4">
      <t>キュウフ</t>
    </rPh>
    <rPh sb="4" eb="5">
      <t>ヒ</t>
    </rPh>
    <rPh sb="5" eb="7">
      <t>シュウニュウ</t>
    </rPh>
    <phoneticPr fontId="2"/>
  </si>
  <si>
    <t>特定障害者特別給付費</t>
    <phoneticPr fontId="2"/>
  </si>
  <si>
    <t>生活保護費</t>
    <rPh sb="0" eb="2">
      <t>セイカツ</t>
    </rPh>
    <rPh sb="2" eb="4">
      <t>ホゴ</t>
    </rPh>
    <rPh sb="4" eb="5">
      <t>ヒ</t>
    </rPh>
    <phoneticPr fontId="2"/>
  </si>
  <si>
    <t>住宅扶助</t>
  </si>
  <si>
    <t>利用者負担金</t>
    <rPh sb="0" eb="3">
      <t>リヨウシャ</t>
    </rPh>
    <rPh sb="3" eb="6">
      <t>フタンキン</t>
    </rPh>
    <phoneticPr fontId="2"/>
  </si>
  <si>
    <t>法人負担金</t>
    <rPh sb="0" eb="2">
      <t>ホウジン</t>
    </rPh>
    <rPh sb="2" eb="5">
      <t>フタンキン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</si>
  <si>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</si>
  <si>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</si>
  <si>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－</t>
    <phoneticPr fontId="2"/>
  </si>
  <si>
    <t>支出</t>
    <rPh sb="0" eb="2">
      <t>シシュツ</t>
    </rPh>
    <phoneticPr fontId="2"/>
  </si>
  <si>
    <t>賃借料（家賃）</t>
    <rPh sb="0" eb="3">
      <t>チンシャクリョウ</t>
    </rPh>
    <rPh sb="4" eb="6">
      <t>ヤチン</t>
    </rPh>
    <phoneticPr fontId="2"/>
  </si>
  <si>
    <t>ー</t>
    <phoneticPr fontId="2"/>
  </si>
  <si>
    <t>入居者</t>
    <phoneticPr fontId="2"/>
  </si>
  <si>
    <t>名を</t>
    <rPh sb="0" eb="1">
      <t>メイ</t>
    </rPh>
    <phoneticPr fontId="2"/>
  </si>
  <si>
    <t>入力</t>
    <rPh sb="0" eb="2">
      <t>ニュウリョク</t>
    </rPh>
    <phoneticPr fontId="2"/>
  </si>
  <si>
    <t>－</t>
    <phoneticPr fontId="2"/>
  </si>
  <si>
    <t>補助対象経費又は補助基本額</t>
    <rPh sb="0" eb="2">
      <t>ホジョ</t>
    </rPh>
    <rPh sb="2" eb="4">
      <t>タイショウ</t>
    </rPh>
    <rPh sb="4" eb="6">
      <t>ケイヒ</t>
    </rPh>
    <rPh sb="6" eb="7">
      <t>マタ</t>
    </rPh>
    <rPh sb="8" eb="10">
      <t>ホジョ</t>
    </rPh>
    <rPh sb="10" eb="12">
      <t>キホン</t>
    </rPh>
    <rPh sb="12" eb="13">
      <t>ガク</t>
    </rPh>
    <phoneticPr fontId="2"/>
  </si>
  <si>
    <t>他市補助金</t>
    <rPh sb="0" eb="1">
      <t>ホカ</t>
    </rPh>
    <rPh sb="1" eb="2">
      <t>シ</t>
    </rPh>
    <rPh sb="2" eb="5">
      <t>ホジョキン</t>
    </rPh>
    <phoneticPr fontId="2"/>
  </si>
  <si>
    <t>住居名を入力</t>
    <rPh sb="0" eb="2">
      <t>ジュウキョ</t>
    </rPh>
    <rPh sb="2" eb="3">
      <t>メイ</t>
    </rPh>
    <rPh sb="4" eb="6">
      <t>ニュウリョク</t>
    </rPh>
    <phoneticPr fontId="2"/>
  </si>
  <si>
    <t>本市支給決定者入居割合</t>
    <rPh sb="0" eb="2">
      <t>ホンシ</t>
    </rPh>
    <rPh sb="2" eb="7">
      <t>シキュウケッテイシャ</t>
    </rPh>
    <rPh sb="7" eb="9">
      <t>ニュウキョ</t>
    </rPh>
    <rPh sb="9" eb="11">
      <t>ワリアイ</t>
    </rPh>
    <phoneticPr fontId="2"/>
  </si>
  <si>
    <t>　</t>
  </si>
  <si>
    <t>支給決定市</t>
    <rPh sb="0" eb="2">
      <t>シキュウ</t>
    </rPh>
    <rPh sb="2" eb="5">
      <t>ケッテイシ</t>
    </rPh>
    <phoneticPr fontId="2"/>
  </si>
  <si>
    <t>補助対象額</t>
    <rPh sb="0" eb="2">
      <t>ホジョ</t>
    </rPh>
    <rPh sb="2" eb="4">
      <t>タイショウ</t>
    </rPh>
    <rPh sb="4" eb="5">
      <t>ガク</t>
    </rPh>
    <phoneticPr fontId="2"/>
  </si>
  <si>
    <t>生活保護費(住宅扶助)</t>
    <phoneticPr fontId="2"/>
  </si>
  <si>
    <t>特定障害者特別給付費</t>
    <phoneticPr fontId="2"/>
  </si>
  <si>
    <t>他市補助金</t>
    <phoneticPr fontId="2"/>
  </si>
  <si>
    <t>他市補助金</t>
    <rPh sb="0" eb="2">
      <t>タシ</t>
    </rPh>
    <rPh sb="2" eb="5">
      <t>ホジョキン</t>
    </rPh>
    <phoneticPr fontId="2"/>
  </si>
  <si>
    <t>－</t>
    <phoneticPr fontId="2"/>
  </si>
  <si>
    <t>②　看護職員配置費補助</t>
    <phoneticPr fontId="2"/>
  </si>
  <si>
    <t>（単位：人、円）</t>
    <rPh sb="1" eb="3">
      <t>タンイ</t>
    </rPh>
    <rPh sb="4" eb="5">
      <t>ニン</t>
    </rPh>
    <rPh sb="6" eb="7">
      <t>エン</t>
    </rPh>
    <phoneticPr fontId="2"/>
  </si>
  <si>
    <t>4月</t>
    <phoneticPr fontId="2"/>
  </si>
  <si>
    <t>5月</t>
    <phoneticPr fontId="2"/>
  </si>
  <si>
    <t>6月</t>
    <phoneticPr fontId="2"/>
  </si>
  <si>
    <t>常勤換算人数</t>
    <rPh sb="0" eb="2">
      <t>ジョウキン</t>
    </rPh>
    <rPh sb="2" eb="4">
      <t>カンザン</t>
    </rPh>
    <rPh sb="4" eb="6">
      <t>ニンズウ</t>
    </rPh>
    <phoneticPr fontId="2"/>
  </si>
  <si>
    <t>内訳</t>
    <rPh sb="0" eb="2">
      <t>ウチワケ</t>
    </rPh>
    <phoneticPr fontId="2"/>
  </si>
  <si>
    <t>常勤職員</t>
    <rPh sb="0" eb="2">
      <t>ジョウキン</t>
    </rPh>
    <rPh sb="2" eb="4">
      <t>ショクイン</t>
    </rPh>
    <phoneticPr fontId="2"/>
  </si>
  <si>
    <t>非常勤職員（常勤換算人員）
　※　小数点第2位以下切捨て</t>
    <rPh sb="0" eb="3">
      <t>ヒジョウキン</t>
    </rPh>
    <rPh sb="3" eb="5">
      <t>ショクイン</t>
    </rPh>
    <rPh sb="6" eb="8">
      <t>ジョウキン</t>
    </rPh>
    <rPh sb="8" eb="10">
      <t>カンザン</t>
    </rPh>
    <rPh sb="10" eb="12">
      <t>ジンイン</t>
    </rPh>
    <rPh sb="17" eb="20">
      <t>ショウスウテン</t>
    </rPh>
    <rPh sb="20" eb="21">
      <t>ダイ</t>
    </rPh>
    <rPh sb="22" eb="25">
      <t>イイカ</t>
    </rPh>
    <rPh sb="25" eb="27">
      <t>キリス</t>
    </rPh>
    <phoneticPr fontId="2"/>
  </si>
  <si>
    <t>勤務時間</t>
    <phoneticPr fontId="2"/>
  </si>
  <si>
    <t>所定労働時間</t>
    <phoneticPr fontId="2"/>
  </si>
  <si>
    <t>補助基本額（月額：人員×375,000円）</t>
    <rPh sb="6" eb="8">
      <t>ゲツガク</t>
    </rPh>
    <rPh sb="9" eb="11">
      <t>ジンイン</t>
    </rPh>
    <rPh sb="19" eb="20">
      <t>エン</t>
    </rPh>
    <phoneticPr fontId="2"/>
  </si>
  <si>
    <t>補助対象経費（人件費）</t>
    <rPh sb="7" eb="10">
      <t>ジンケンヒ</t>
    </rPh>
    <phoneticPr fontId="2"/>
  </si>
  <si>
    <t>看護職員配置加算</t>
    <rPh sb="0" eb="8">
      <t>カンゴショクインハイチカサン</t>
    </rPh>
    <phoneticPr fontId="2"/>
  </si>
  <si>
    <t>医療的ケア対応支援加算</t>
    <rPh sb="0" eb="3">
      <t>イリョウテキ</t>
    </rPh>
    <rPh sb="5" eb="11">
      <t>タイオウシエンカサン</t>
    </rPh>
    <phoneticPr fontId="2"/>
  </si>
  <si>
    <t>医療連携体制加算</t>
    <rPh sb="0" eb="8">
      <t>イリョウレンケイタイセイカサン</t>
    </rPh>
    <phoneticPr fontId="2"/>
  </si>
  <si>
    <t>補助対象経費（人件費）加算控除後</t>
    <rPh sb="7" eb="10">
      <t>ジンケンヒ</t>
    </rPh>
    <rPh sb="11" eb="13">
      <t>カサン</t>
    </rPh>
    <rPh sb="13" eb="15">
      <t>コウジョ</t>
    </rPh>
    <rPh sb="15" eb="16">
      <t>ゴ</t>
    </rPh>
    <phoneticPr fontId="2"/>
  </si>
  <si>
    <t>補助基本額と補助対象経費の少ない方</t>
    <rPh sb="0" eb="2">
      <t>ホジョ</t>
    </rPh>
    <rPh sb="2" eb="4">
      <t>キホン</t>
    </rPh>
    <rPh sb="4" eb="5">
      <t>ガク</t>
    </rPh>
    <rPh sb="6" eb="8">
      <t>ホジョ</t>
    </rPh>
    <rPh sb="8" eb="10">
      <t>タイショウ</t>
    </rPh>
    <rPh sb="10" eb="12">
      <t>ケイヒ</t>
    </rPh>
    <rPh sb="13" eb="14">
      <t>スク</t>
    </rPh>
    <rPh sb="16" eb="17">
      <t>ホウ</t>
    </rPh>
    <phoneticPr fontId="2"/>
  </si>
  <si>
    <t>-</t>
  </si>
  <si>
    <t>看護職員配置費補助</t>
    <phoneticPr fontId="2"/>
  </si>
  <si>
    <t>看護職員配置加算等</t>
    <rPh sb="0" eb="2">
      <t>カンゴ</t>
    </rPh>
    <rPh sb="2" eb="4">
      <t>ショクイン</t>
    </rPh>
    <rPh sb="4" eb="6">
      <t>ハイチ</t>
    </rPh>
    <rPh sb="6" eb="8">
      <t>カサン</t>
    </rPh>
    <rPh sb="8" eb="9">
      <t>トウ</t>
    </rPh>
    <phoneticPr fontId="2"/>
  </si>
  <si>
    <t>共同生活援助</t>
    <phoneticPr fontId="2"/>
  </si>
  <si>
    <t>人件費</t>
    <rPh sb="0" eb="3">
      <t>ジンケンヒ</t>
    </rPh>
    <phoneticPr fontId="2"/>
  </si>
  <si>
    <t>明細は下記のとおり</t>
    <rPh sb="0" eb="2">
      <t>メイサイ</t>
    </rPh>
    <rPh sb="3" eb="5">
      <t>カキ</t>
    </rPh>
    <phoneticPr fontId="2"/>
  </si>
  <si>
    <t>市補助金の合計</t>
    <rPh sb="0" eb="1">
      <t>シ</t>
    </rPh>
    <rPh sb="1" eb="4">
      <t>ホジョキン</t>
    </rPh>
    <rPh sb="5" eb="7">
      <t>ゴウケイ</t>
    </rPh>
    <phoneticPr fontId="2"/>
  </si>
  <si>
    <t>人件費（看護職員）の内訳</t>
    <rPh sb="4" eb="6">
      <t>カンゴ</t>
    </rPh>
    <rPh sb="6" eb="8">
      <t>ショクイン</t>
    </rPh>
    <phoneticPr fontId="2"/>
  </si>
  <si>
    <t>氏　　名</t>
  </si>
  <si>
    <t>金額（円）</t>
  </si>
  <si>
    <t>合　　　計</t>
  </si>
  <si>
    <t>補助金額（×3/4）</t>
    <rPh sb="0" eb="2">
      <t>ホジョ</t>
    </rPh>
    <rPh sb="2" eb="4">
      <t>キンガク</t>
    </rPh>
    <phoneticPr fontId="2"/>
  </si>
  <si>
    <t>看護職員</t>
    <rPh sb="0" eb="4">
      <t>カンゴショクイン</t>
    </rPh>
    <phoneticPr fontId="2"/>
  </si>
  <si>
    <t>※収入と支出の合計値は一致する。</t>
    <rPh sb="1" eb="3">
      <t>シュウニュウ</t>
    </rPh>
    <rPh sb="4" eb="6">
      <t>シシュツ</t>
    </rPh>
    <rPh sb="7" eb="10">
      <t>ゴウケイチ</t>
    </rPh>
    <rPh sb="11" eb="13">
      <t>イッチ</t>
    </rPh>
    <phoneticPr fontId="2"/>
  </si>
  <si>
    <t>令和８年度　収支予算書（抄本）</t>
    <rPh sb="0" eb="2">
      <t>レイワ</t>
    </rPh>
    <rPh sb="3" eb="5">
      <t>ネンド</t>
    </rPh>
    <rPh sb="6" eb="8">
      <t>シュウシ</t>
    </rPh>
    <rPh sb="8" eb="10">
      <t>ヨサン</t>
    </rPh>
    <rPh sb="10" eb="11">
      <t>ショ</t>
    </rPh>
    <rPh sb="12" eb="14">
      <t>ショウホン</t>
    </rPh>
    <phoneticPr fontId="2"/>
  </si>
  <si>
    <t>令和 ８年度　補助金明細（〇〇〇〇【法人名を入力してください】）</t>
    <rPh sb="0" eb="2">
      <t>レイワ</t>
    </rPh>
    <rPh sb="4" eb="6">
      <t>ネンド</t>
    </rPh>
    <rPh sb="7" eb="10">
      <t>ホジョキン</t>
    </rPh>
    <rPh sb="10" eb="12">
      <t>メイサイ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</si>
</sst>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Arial"/>
      <family val="2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255">
    <xf numFmtId="0" fontId="0" fillId="0" borderId="0" xfId="0"/>
    <xf numFmtId="0" fontId="5" fillId="0" borderId="0" xfId="0" applyFont="1" applyAlignment="1">
      <alignment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vertical="center"/>
    </xf>
    <xf numFmtId="38" fontId="5" fillId="2" borderId="57" xfId="1" applyFont="1" applyFill="1" applyBorder="1" applyAlignment="1">
      <alignment vertical="center"/>
    </xf>
    <xf numFmtId="0" fontId="5" fillId="2" borderId="58" xfId="0" applyFont="1" applyFill="1" applyBorder="1" applyAlignment="1">
      <alignment vertical="center"/>
    </xf>
    <xf numFmtId="38" fontId="5" fillId="2" borderId="58" xfId="1" applyFont="1" applyFill="1" applyBorder="1" applyAlignment="1">
      <alignment vertical="center"/>
    </xf>
    <xf numFmtId="38" fontId="6" fillId="2" borderId="58" xfId="1" applyFont="1" applyFill="1" applyBorder="1" applyAlignment="1">
      <alignment vertical="center"/>
    </xf>
    <xf numFmtId="38" fontId="5" fillId="0" borderId="58" xfId="1" applyFont="1" applyFill="1" applyBorder="1" applyAlignment="1">
      <alignment vertical="center"/>
    </xf>
    <xf numFmtId="38" fontId="6" fillId="0" borderId="58" xfId="1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38" fontId="5" fillId="0" borderId="59" xfId="1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38" fontId="5" fillId="2" borderId="26" xfId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vertical="center"/>
    </xf>
    <xf numFmtId="38" fontId="5" fillId="2" borderId="49" xfId="1" applyFont="1" applyFill="1" applyBorder="1" applyAlignment="1">
      <alignment vertical="center"/>
    </xf>
    <xf numFmtId="38" fontId="5" fillId="2" borderId="50" xfId="1" applyFont="1" applyFill="1" applyBorder="1" applyAlignment="1">
      <alignment vertical="center"/>
    </xf>
    <xf numFmtId="38" fontId="5" fillId="2" borderId="51" xfId="1" applyFont="1" applyFill="1" applyBorder="1" applyAlignment="1">
      <alignment vertical="center"/>
    </xf>
    <xf numFmtId="38" fontId="5" fillId="2" borderId="15" xfId="1" applyFont="1" applyFill="1" applyBorder="1" applyAlignment="1">
      <alignment vertical="center"/>
    </xf>
    <xf numFmtId="38" fontId="5" fillId="2" borderId="16" xfId="1" applyFont="1" applyFill="1" applyBorder="1" applyAlignment="1">
      <alignment vertical="center"/>
    </xf>
    <xf numFmtId="38" fontId="5" fillId="2" borderId="17" xfId="1" applyFont="1" applyFill="1" applyBorder="1" applyAlignment="1">
      <alignment vertical="center"/>
    </xf>
    <xf numFmtId="38" fontId="5" fillId="2" borderId="18" xfId="1" applyFont="1" applyFill="1" applyBorder="1" applyAlignment="1">
      <alignment vertical="center"/>
    </xf>
    <xf numFmtId="38" fontId="5" fillId="2" borderId="20" xfId="1" applyFont="1" applyFill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2" borderId="24" xfId="1" applyFont="1" applyFill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2" borderId="30" xfId="1" applyFont="1" applyFill="1" applyBorder="1" applyAlignment="1">
      <alignment vertical="center"/>
    </xf>
    <xf numFmtId="38" fontId="5" fillId="2" borderId="34" xfId="1" applyFont="1" applyFill="1" applyBorder="1" applyAlignment="1">
      <alignment vertical="center"/>
    </xf>
    <xf numFmtId="38" fontId="5" fillId="0" borderId="62" xfId="1" applyFont="1" applyBorder="1" applyAlignment="1">
      <alignment vertical="center"/>
    </xf>
    <xf numFmtId="38" fontId="5" fillId="0" borderId="63" xfId="1" applyFont="1" applyBorder="1" applyAlignment="1">
      <alignment vertical="center"/>
    </xf>
    <xf numFmtId="38" fontId="5" fillId="0" borderId="64" xfId="1" applyFont="1" applyBorder="1" applyAlignment="1">
      <alignment vertical="center"/>
    </xf>
    <xf numFmtId="38" fontId="5" fillId="2" borderId="65" xfId="1" applyFont="1" applyFill="1" applyBorder="1" applyAlignment="1">
      <alignment vertical="center"/>
    </xf>
    <xf numFmtId="38" fontId="5" fillId="2" borderId="37" xfId="1" applyFont="1" applyFill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2" borderId="41" xfId="1" applyFont="1" applyFill="1" applyBorder="1" applyAlignment="1">
      <alignment vertical="center"/>
    </xf>
    <xf numFmtId="38" fontId="5" fillId="2" borderId="53" xfId="1" applyFont="1" applyFill="1" applyBorder="1" applyAlignment="1">
      <alignment vertical="center"/>
    </xf>
    <xf numFmtId="38" fontId="5" fillId="2" borderId="54" xfId="1" applyFont="1" applyFill="1" applyBorder="1" applyAlignment="1">
      <alignment vertical="center"/>
    </xf>
    <xf numFmtId="38" fontId="5" fillId="2" borderId="55" xfId="1" applyFont="1" applyFill="1" applyBorder="1" applyAlignment="1">
      <alignment vertical="center"/>
    </xf>
    <xf numFmtId="38" fontId="5" fillId="2" borderId="56" xfId="1" applyFont="1" applyFill="1" applyBorder="1" applyAlignment="1">
      <alignment vertical="center"/>
    </xf>
    <xf numFmtId="38" fontId="5" fillId="2" borderId="70" xfId="1" applyFont="1" applyFill="1" applyBorder="1" applyAlignment="1">
      <alignment vertical="center"/>
    </xf>
    <xf numFmtId="38" fontId="5" fillId="2" borderId="71" xfId="1" applyFont="1" applyFill="1" applyBorder="1" applyAlignment="1">
      <alignment vertical="center"/>
    </xf>
    <xf numFmtId="38" fontId="5" fillId="2" borderId="72" xfId="1" applyFont="1" applyFill="1" applyBorder="1" applyAlignment="1">
      <alignment vertical="center"/>
    </xf>
    <xf numFmtId="38" fontId="5" fillId="2" borderId="73" xfId="1" applyFont="1" applyFill="1" applyBorder="1" applyAlignment="1">
      <alignment vertical="center"/>
    </xf>
    <xf numFmtId="38" fontId="5" fillId="2" borderId="48" xfId="1" applyFont="1" applyFill="1" applyBorder="1" applyAlignment="1">
      <alignment vertical="center"/>
    </xf>
    <xf numFmtId="38" fontId="5" fillId="2" borderId="42" xfId="1" applyFont="1" applyFill="1" applyBorder="1" applyAlignment="1">
      <alignment vertical="center"/>
    </xf>
    <xf numFmtId="38" fontId="5" fillId="2" borderId="45" xfId="1" applyFont="1" applyFill="1" applyBorder="1" applyAlignment="1">
      <alignment horizontal="center" vertical="center"/>
    </xf>
    <xf numFmtId="38" fontId="5" fillId="2" borderId="46" xfId="1" applyFont="1" applyFill="1" applyBorder="1" applyAlignment="1">
      <alignment horizontal="center" vertical="center"/>
    </xf>
    <xf numFmtId="38" fontId="5" fillId="2" borderId="47" xfId="1" applyFont="1" applyFill="1" applyBorder="1" applyAlignment="1">
      <alignment horizontal="center"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2" borderId="74" xfId="1" applyFont="1" applyFill="1" applyBorder="1" applyAlignment="1">
      <alignment vertical="center"/>
    </xf>
    <xf numFmtId="38" fontId="5" fillId="0" borderId="75" xfId="1" applyFont="1" applyBorder="1" applyAlignment="1">
      <alignment vertical="center"/>
    </xf>
    <xf numFmtId="38" fontId="5" fillId="0" borderId="76" xfId="1" applyFont="1" applyBorder="1" applyAlignment="1">
      <alignment vertical="center"/>
    </xf>
    <xf numFmtId="38" fontId="5" fillId="0" borderId="77" xfId="1" applyFont="1" applyBorder="1" applyAlignment="1">
      <alignment vertical="center"/>
    </xf>
    <xf numFmtId="38" fontId="5" fillId="2" borderId="78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2" borderId="87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2" borderId="66" xfId="1" applyFont="1" applyFill="1" applyBorder="1" applyAlignment="1">
      <alignment vertical="center"/>
    </xf>
    <xf numFmtId="40" fontId="5" fillId="2" borderId="33" xfId="1" applyNumberFormat="1" applyFont="1" applyFill="1" applyBorder="1" applyAlignment="1">
      <alignment vertical="center"/>
    </xf>
    <xf numFmtId="38" fontId="5" fillId="2" borderId="90" xfId="1" applyFont="1" applyFill="1" applyBorder="1" applyAlignment="1">
      <alignment vertical="center"/>
    </xf>
    <xf numFmtId="3" fontId="5" fillId="2" borderId="46" xfId="1" applyNumberFormat="1" applyFont="1" applyFill="1" applyBorder="1" applyAlignment="1">
      <alignment vertical="center"/>
    </xf>
    <xf numFmtId="38" fontId="5" fillId="2" borderId="94" xfId="1" applyFont="1" applyFill="1" applyBorder="1" applyAlignment="1">
      <alignment horizontal="center" vertical="center"/>
    </xf>
    <xf numFmtId="38" fontId="5" fillId="2" borderId="95" xfId="1" applyFont="1" applyFill="1" applyBorder="1" applyAlignment="1">
      <alignment horizontal="center" vertical="center"/>
    </xf>
    <xf numFmtId="38" fontId="5" fillId="2" borderId="96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0" fontId="5" fillId="2" borderId="100" xfId="1" applyNumberFormat="1" applyFont="1" applyFill="1" applyBorder="1" applyAlignment="1">
      <alignment vertical="center"/>
    </xf>
    <xf numFmtId="176" fontId="5" fillId="2" borderId="101" xfId="1" applyNumberFormat="1" applyFont="1" applyFill="1" applyBorder="1" applyAlignment="1">
      <alignment vertical="center"/>
    </xf>
    <xf numFmtId="176" fontId="5" fillId="2" borderId="102" xfId="1" applyNumberFormat="1" applyFont="1" applyFill="1" applyBorder="1" applyAlignment="1">
      <alignment vertical="center"/>
    </xf>
    <xf numFmtId="176" fontId="5" fillId="2" borderId="103" xfId="1" applyNumberFormat="1" applyFont="1" applyFill="1" applyBorder="1" applyAlignment="1">
      <alignment vertical="center"/>
    </xf>
    <xf numFmtId="176" fontId="5" fillId="0" borderId="104" xfId="1" applyNumberFormat="1" applyFont="1" applyFill="1" applyBorder="1" applyAlignment="1">
      <alignment vertical="center"/>
    </xf>
    <xf numFmtId="176" fontId="5" fillId="0" borderId="105" xfId="1" applyNumberFormat="1" applyFont="1" applyFill="1" applyBorder="1" applyAlignment="1">
      <alignment vertical="center"/>
    </xf>
    <xf numFmtId="176" fontId="5" fillId="0" borderId="106" xfId="1" applyNumberFormat="1" applyFont="1" applyFill="1" applyBorder="1" applyAlignment="1">
      <alignment vertical="center"/>
    </xf>
    <xf numFmtId="176" fontId="5" fillId="2" borderId="107" xfId="1" applyNumberFormat="1" applyFont="1" applyFill="1" applyBorder="1" applyAlignment="1">
      <alignment vertical="center"/>
    </xf>
    <xf numFmtId="176" fontId="5" fillId="2" borderId="104" xfId="1" applyNumberFormat="1" applyFont="1" applyFill="1" applyBorder="1" applyAlignment="1">
      <alignment vertical="center"/>
    </xf>
    <xf numFmtId="176" fontId="5" fillId="2" borderId="105" xfId="1" applyNumberFormat="1" applyFont="1" applyFill="1" applyBorder="1" applyAlignment="1">
      <alignment vertical="center"/>
    </xf>
    <xf numFmtId="176" fontId="5" fillId="2" borderId="106" xfId="1" applyNumberFormat="1" applyFont="1" applyFill="1" applyBorder="1" applyAlignment="1">
      <alignment vertical="center"/>
    </xf>
    <xf numFmtId="176" fontId="5" fillId="2" borderId="84" xfId="1" applyNumberFormat="1" applyFont="1" applyFill="1" applyBorder="1" applyAlignment="1">
      <alignment vertical="center"/>
    </xf>
    <xf numFmtId="38" fontId="5" fillId="2" borderId="111" xfId="1" applyFont="1" applyFill="1" applyBorder="1" applyAlignment="1">
      <alignment vertical="center"/>
    </xf>
    <xf numFmtId="176" fontId="5" fillId="0" borderId="113" xfId="1" applyNumberFormat="1" applyFont="1" applyFill="1" applyBorder="1" applyAlignment="1">
      <alignment vertical="center"/>
    </xf>
    <xf numFmtId="176" fontId="5" fillId="0" borderId="114" xfId="1" applyNumberFormat="1" applyFont="1" applyFill="1" applyBorder="1" applyAlignment="1">
      <alignment vertical="center"/>
    </xf>
    <xf numFmtId="176" fontId="5" fillId="0" borderId="115" xfId="1" applyNumberFormat="1" applyFont="1" applyFill="1" applyBorder="1" applyAlignment="1">
      <alignment vertical="center"/>
    </xf>
    <xf numFmtId="176" fontId="5" fillId="2" borderId="110" xfId="1" applyNumberFormat="1" applyFont="1" applyFill="1" applyBorder="1" applyAlignment="1">
      <alignment vertical="center"/>
    </xf>
    <xf numFmtId="176" fontId="5" fillId="0" borderId="117" xfId="1" applyNumberFormat="1" applyFont="1" applyFill="1" applyBorder="1" applyAlignment="1">
      <alignment vertical="center"/>
    </xf>
    <xf numFmtId="176" fontId="5" fillId="0" borderId="118" xfId="1" applyNumberFormat="1" applyFont="1" applyFill="1" applyBorder="1" applyAlignment="1">
      <alignment vertical="center"/>
    </xf>
    <xf numFmtId="176" fontId="5" fillId="0" borderId="119" xfId="1" applyNumberFormat="1" applyFont="1" applyFill="1" applyBorder="1" applyAlignment="1">
      <alignment vertical="center"/>
    </xf>
    <xf numFmtId="176" fontId="5" fillId="2" borderId="30" xfId="1" applyNumberFormat="1" applyFont="1" applyFill="1" applyBorder="1" applyAlignment="1">
      <alignment vertical="center"/>
    </xf>
    <xf numFmtId="38" fontId="5" fillId="2" borderId="104" xfId="1" applyFont="1" applyFill="1" applyBorder="1" applyAlignment="1">
      <alignment vertical="center"/>
    </xf>
    <xf numFmtId="38" fontId="5" fillId="2" borderId="105" xfId="1" applyFont="1" applyFill="1" applyBorder="1" applyAlignment="1">
      <alignment vertical="center"/>
    </xf>
    <xf numFmtId="38" fontId="5" fillId="2" borderId="106" xfId="1" applyFont="1" applyFill="1" applyBorder="1" applyAlignment="1">
      <alignment vertical="center"/>
    </xf>
    <xf numFmtId="38" fontId="5" fillId="2" borderId="110" xfId="1" applyFont="1" applyFill="1" applyBorder="1" applyAlignment="1">
      <alignment vertical="center"/>
    </xf>
    <xf numFmtId="38" fontId="5" fillId="2" borderId="120" xfId="1" applyFont="1" applyFill="1" applyBorder="1" applyAlignment="1">
      <alignment vertical="center"/>
    </xf>
    <xf numFmtId="38" fontId="5" fillId="2" borderId="121" xfId="1" applyFont="1" applyFill="1" applyBorder="1" applyAlignment="1">
      <alignment vertical="center"/>
    </xf>
    <xf numFmtId="38" fontId="5" fillId="2" borderId="122" xfId="1" applyFont="1" applyFill="1" applyBorder="1" applyAlignment="1">
      <alignment vertical="center"/>
    </xf>
    <xf numFmtId="38" fontId="6" fillId="0" borderId="125" xfId="1" applyFont="1" applyFill="1" applyBorder="1" applyAlignment="1">
      <alignment vertical="center"/>
    </xf>
    <xf numFmtId="38" fontId="6" fillId="0" borderId="126" xfId="1" applyFont="1" applyFill="1" applyBorder="1" applyAlignment="1">
      <alignment vertical="center"/>
    </xf>
    <xf numFmtId="38" fontId="6" fillId="0" borderId="127" xfId="1" applyFont="1" applyFill="1" applyBorder="1" applyAlignment="1">
      <alignment vertical="center"/>
    </xf>
    <xf numFmtId="38" fontId="6" fillId="2" borderId="128" xfId="1" applyFont="1" applyFill="1" applyBorder="1" applyAlignment="1">
      <alignment vertical="center"/>
    </xf>
    <xf numFmtId="38" fontId="6" fillId="0" borderId="132" xfId="1" applyFont="1" applyFill="1" applyBorder="1" applyAlignment="1">
      <alignment vertical="center"/>
    </xf>
    <xf numFmtId="38" fontId="6" fillId="0" borderId="133" xfId="1" applyFont="1" applyFill="1" applyBorder="1" applyAlignment="1">
      <alignment vertical="center"/>
    </xf>
    <xf numFmtId="38" fontId="6" fillId="0" borderId="134" xfId="1" applyFont="1" applyFill="1" applyBorder="1" applyAlignment="1">
      <alignment vertical="center"/>
    </xf>
    <xf numFmtId="38" fontId="6" fillId="2" borderId="107" xfId="1" applyFont="1" applyFill="1" applyBorder="1" applyAlignment="1">
      <alignment vertical="center"/>
    </xf>
    <xf numFmtId="38" fontId="6" fillId="2" borderId="78" xfId="1" applyFont="1" applyFill="1" applyBorder="1" applyAlignment="1">
      <alignment vertical="center"/>
    </xf>
    <xf numFmtId="38" fontId="6" fillId="0" borderId="117" xfId="1" applyFont="1" applyFill="1" applyBorder="1" applyAlignment="1">
      <alignment vertical="center"/>
    </xf>
    <xf numFmtId="38" fontId="6" fillId="0" borderId="118" xfId="1" applyFont="1" applyFill="1" applyBorder="1" applyAlignment="1">
      <alignment vertical="center"/>
    </xf>
    <xf numFmtId="38" fontId="6" fillId="0" borderId="119" xfId="1" applyFont="1" applyFill="1" applyBorder="1" applyAlignment="1">
      <alignment vertical="center"/>
    </xf>
    <xf numFmtId="38" fontId="6" fillId="2" borderId="137" xfId="1" applyFont="1" applyFill="1" applyBorder="1" applyAlignment="1">
      <alignment vertical="center"/>
    </xf>
    <xf numFmtId="38" fontId="6" fillId="0" borderId="113" xfId="1" applyFont="1" applyFill="1" applyBorder="1" applyAlignment="1">
      <alignment vertical="center"/>
    </xf>
    <xf numFmtId="38" fontId="6" fillId="0" borderId="114" xfId="1" applyFont="1" applyFill="1" applyBorder="1" applyAlignment="1">
      <alignment vertical="center"/>
    </xf>
    <xf numFmtId="38" fontId="6" fillId="0" borderId="115" xfId="1" applyFont="1" applyFill="1" applyBorder="1" applyAlignment="1">
      <alignment vertical="center"/>
    </xf>
    <xf numFmtId="38" fontId="6" fillId="2" borderId="34" xfId="1" applyFont="1" applyFill="1" applyBorder="1" applyAlignment="1">
      <alignment vertical="center"/>
    </xf>
    <xf numFmtId="38" fontId="6" fillId="2" borderId="110" xfId="1" applyFont="1" applyFill="1" applyBorder="1" applyAlignment="1">
      <alignment vertical="center"/>
    </xf>
    <xf numFmtId="38" fontId="6" fillId="2" borderId="113" xfId="1" applyFont="1" applyFill="1" applyBorder="1" applyAlignment="1">
      <alignment vertical="center"/>
    </xf>
    <xf numFmtId="38" fontId="6" fillId="2" borderId="114" xfId="1" applyFont="1" applyFill="1" applyBorder="1" applyAlignment="1">
      <alignment vertical="center"/>
    </xf>
    <xf numFmtId="38" fontId="6" fillId="2" borderId="115" xfId="1" applyFont="1" applyFill="1" applyBorder="1" applyAlignment="1">
      <alignment vertical="center"/>
    </xf>
    <xf numFmtId="38" fontId="6" fillId="2" borderId="141" xfId="1" applyFont="1" applyFill="1" applyBorder="1" applyAlignment="1">
      <alignment horizontal="right" vertical="center"/>
    </xf>
    <xf numFmtId="38" fontId="6" fillId="2" borderId="142" xfId="1" applyFont="1" applyFill="1" applyBorder="1" applyAlignment="1">
      <alignment horizontal="right" vertical="center"/>
    </xf>
    <xf numFmtId="38" fontId="6" fillId="2" borderId="143" xfId="1" applyFont="1" applyFill="1" applyBorder="1" applyAlignment="1">
      <alignment horizontal="right" vertical="center"/>
    </xf>
    <xf numFmtId="38" fontId="6" fillId="2" borderId="144" xfId="1" applyFont="1" applyFill="1" applyBorder="1" applyAlignment="1">
      <alignment horizontal="center" vertical="center"/>
    </xf>
    <xf numFmtId="38" fontId="6" fillId="2" borderId="145" xfId="1" applyFont="1" applyFill="1" applyBorder="1" applyAlignment="1">
      <alignment horizontal="center" vertical="center"/>
    </xf>
    <xf numFmtId="38" fontId="6" fillId="2" borderId="146" xfId="1" applyFont="1" applyFill="1" applyBorder="1" applyAlignment="1">
      <alignment horizontal="center" vertical="center"/>
    </xf>
    <xf numFmtId="38" fontId="6" fillId="2" borderId="147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2" borderId="61" xfId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38" fontId="5" fillId="3" borderId="26" xfId="1" applyFont="1" applyFill="1" applyBorder="1" applyAlignment="1">
      <alignment vertical="center"/>
    </xf>
    <xf numFmtId="3" fontId="5" fillId="2" borderId="26" xfId="0" applyNumberFormat="1" applyFont="1" applyFill="1" applyBorder="1" applyAlignment="1">
      <alignment vertical="center"/>
    </xf>
    <xf numFmtId="38" fontId="5" fillId="2" borderId="60" xfId="1" applyFont="1" applyFill="1" applyBorder="1" applyAlignment="1">
      <alignment vertical="center"/>
    </xf>
    <xf numFmtId="3" fontId="5" fillId="2" borderId="149" xfId="0" applyNumberFormat="1" applyFont="1" applyFill="1" applyBorder="1" applyAlignment="1">
      <alignment vertical="center"/>
    </xf>
    <xf numFmtId="0" fontId="5" fillId="0" borderId="152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38" fontId="6" fillId="2" borderId="85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38" fontId="5" fillId="2" borderId="9" xfId="1" applyFont="1" applyFill="1" applyBorder="1" applyAlignment="1">
      <alignment vertical="center"/>
    </xf>
    <xf numFmtId="38" fontId="5" fillId="2" borderId="10" xfId="1" applyFont="1" applyFill="1" applyBorder="1" applyAlignment="1">
      <alignment vertical="center"/>
    </xf>
    <xf numFmtId="38" fontId="5" fillId="2" borderId="86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2" borderId="88" xfId="1" applyFont="1" applyFill="1" applyBorder="1" applyAlignment="1">
      <alignment vertical="center"/>
    </xf>
    <xf numFmtId="38" fontId="5" fillId="2" borderId="89" xfId="1" applyFont="1" applyFill="1" applyBorder="1" applyAlignment="1">
      <alignment vertical="center"/>
    </xf>
    <xf numFmtId="38" fontId="5" fillId="2" borderId="13" xfId="1" applyFont="1" applyFill="1" applyBorder="1" applyAlignment="1">
      <alignment vertical="center"/>
    </xf>
    <xf numFmtId="38" fontId="5" fillId="2" borderId="68" xfId="1" applyFont="1" applyFill="1" applyBorder="1" applyAlignment="1">
      <alignment vertical="center"/>
    </xf>
    <xf numFmtId="38" fontId="5" fillId="2" borderId="69" xfId="1" applyFont="1" applyFill="1" applyBorder="1" applyAlignment="1">
      <alignment vertical="center"/>
    </xf>
    <xf numFmtId="0" fontId="5" fillId="2" borderId="79" xfId="0" applyFont="1" applyFill="1" applyBorder="1" applyAlignment="1">
      <alignment horizontal="left" vertical="center"/>
    </xf>
    <xf numFmtId="0" fontId="5" fillId="2" borderId="80" xfId="0" applyFont="1" applyFill="1" applyBorder="1" applyAlignment="1">
      <alignment horizontal="left" vertical="center"/>
    </xf>
    <xf numFmtId="0" fontId="5" fillId="2" borderId="81" xfId="0" applyFont="1" applyFill="1" applyBorder="1" applyAlignment="1">
      <alignment horizontal="left" vertical="center"/>
    </xf>
    <xf numFmtId="38" fontId="5" fillId="2" borderId="82" xfId="1" applyFont="1" applyFill="1" applyBorder="1" applyAlignment="1">
      <alignment horizontal="left" vertical="center"/>
    </xf>
    <xf numFmtId="38" fontId="5" fillId="2" borderId="83" xfId="1" applyFont="1" applyFill="1" applyBorder="1" applyAlignment="1">
      <alignment horizontal="left" vertical="center"/>
    </xf>
    <xf numFmtId="38" fontId="5" fillId="2" borderId="84" xfId="1" applyFont="1" applyFill="1" applyBorder="1" applyAlignment="1">
      <alignment horizontal="left" vertical="center"/>
    </xf>
    <xf numFmtId="38" fontId="5" fillId="2" borderId="68" xfId="1" applyFont="1" applyFill="1" applyBorder="1" applyAlignment="1">
      <alignment horizontal="left" vertical="center"/>
    </xf>
    <xf numFmtId="38" fontId="5" fillId="2" borderId="69" xfId="1" applyFont="1" applyFill="1" applyBorder="1" applyAlignment="1">
      <alignment horizontal="left" vertical="center"/>
    </xf>
    <xf numFmtId="38" fontId="5" fillId="2" borderId="85" xfId="1" applyFont="1" applyFill="1" applyBorder="1" applyAlignment="1">
      <alignment horizontal="left" vertical="center"/>
    </xf>
    <xf numFmtId="38" fontId="5" fillId="2" borderId="19" xfId="1" applyFont="1" applyFill="1" applyBorder="1" applyAlignment="1">
      <alignment vertical="center"/>
    </xf>
    <xf numFmtId="38" fontId="5" fillId="2" borderId="26" xfId="1" applyFont="1" applyFill="1" applyBorder="1" applyAlignment="1">
      <alignment vertical="center"/>
    </xf>
    <xf numFmtId="38" fontId="5" fillId="2" borderId="32" xfId="1" applyFont="1" applyFill="1" applyBorder="1" applyAlignment="1">
      <alignment vertical="center"/>
    </xf>
    <xf numFmtId="38" fontId="5" fillId="2" borderId="36" xfId="1" applyFont="1" applyFill="1" applyBorder="1" applyAlignment="1">
      <alignment vertical="center"/>
    </xf>
    <xf numFmtId="0" fontId="5" fillId="0" borderId="52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38" fontId="5" fillId="0" borderId="150" xfId="1" applyFont="1" applyFill="1" applyBorder="1" applyAlignment="1">
      <alignment horizontal="left" vertical="center"/>
    </xf>
    <xf numFmtId="38" fontId="5" fillId="0" borderId="151" xfId="1" applyFont="1" applyFill="1" applyBorder="1" applyAlignment="1">
      <alignment horizontal="left" vertical="center"/>
    </xf>
    <xf numFmtId="38" fontId="5" fillId="2" borderId="43" xfId="1" applyFont="1" applyFill="1" applyBorder="1" applyAlignment="1">
      <alignment vertical="center"/>
    </xf>
    <xf numFmtId="38" fontId="5" fillId="2" borderId="44" xfId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42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5" fillId="2" borderId="97" xfId="1" applyFont="1" applyFill="1" applyBorder="1" applyAlignment="1">
      <alignment vertical="center"/>
    </xf>
    <xf numFmtId="38" fontId="5" fillId="2" borderId="98" xfId="1" applyFont="1" applyFill="1" applyBorder="1" applyAlignment="1">
      <alignment vertical="center"/>
    </xf>
    <xf numFmtId="38" fontId="5" fillId="2" borderId="99" xfId="1" applyFont="1" applyFill="1" applyBorder="1" applyAlignment="1">
      <alignment vertical="center"/>
    </xf>
    <xf numFmtId="38" fontId="5" fillId="2" borderId="12" xfId="1" applyFont="1" applyFill="1" applyBorder="1" applyAlignment="1">
      <alignment horizontal="center" vertical="center" textRotation="255"/>
    </xf>
    <xf numFmtId="38" fontId="5" fillId="2" borderId="25" xfId="1" applyFont="1" applyFill="1" applyBorder="1" applyAlignment="1">
      <alignment horizontal="center" vertical="center" textRotation="255"/>
    </xf>
    <xf numFmtId="38" fontId="5" fillId="2" borderId="93" xfId="1" applyFont="1" applyFill="1" applyBorder="1" applyAlignment="1">
      <alignment vertical="center"/>
    </xf>
    <xf numFmtId="38" fontId="5" fillId="2" borderId="83" xfId="1" applyFont="1" applyFill="1" applyBorder="1" applyAlignment="1">
      <alignment vertical="center"/>
    </xf>
    <xf numFmtId="38" fontId="5" fillId="2" borderId="84" xfId="1" applyFont="1" applyFill="1" applyBorder="1" applyAlignment="1">
      <alignment vertical="center"/>
    </xf>
    <xf numFmtId="38" fontId="5" fillId="2" borderId="108" xfId="1" applyFont="1" applyFill="1" applyBorder="1" applyAlignment="1">
      <alignment vertical="center" wrapText="1"/>
    </xf>
    <xf numFmtId="38" fontId="5" fillId="2" borderId="109" xfId="1" applyFont="1" applyFill="1" applyBorder="1" applyAlignment="1">
      <alignment vertical="center" wrapText="1"/>
    </xf>
    <xf numFmtId="38" fontId="5" fillId="2" borderId="110" xfId="1" applyFont="1" applyFill="1" applyBorder="1" applyAlignment="1">
      <alignment vertical="center" wrapText="1"/>
    </xf>
    <xf numFmtId="38" fontId="5" fillId="2" borderId="20" xfId="1" applyFont="1" applyFill="1" applyBorder="1" applyAlignment="1">
      <alignment vertical="center"/>
    </xf>
    <xf numFmtId="38" fontId="5" fillId="2" borderId="112" xfId="1" applyFont="1" applyFill="1" applyBorder="1" applyAlignment="1">
      <alignment vertical="center"/>
    </xf>
    <xf numFmtId="38" fontId="5" fillId="2" borderId="92" xfId="1" applyFont="1" applyFill="1" applyBorder="1" applyAlignment="1">
      <alignment vertical="center"/>
    </xf>
    <xf numFmtId="38" fontId="5" fillId="2" borderId="116" xfId="1" applyFont="1" applyFill="1" applyBorder="1" applyAlignment="1">
      <alignment vertical="center"/>
    </xf>
    <xf numFmtId="38" fontId="5" fillId="2" borderId="82" xfId="1" applyFont="1" applyFill="1" applyBorder="1" applyAlignment="1">
      <alignment vertical="center"/>
    </xf>
    <xf numFmtId="38" fontId="6" fillId="2" borderId="82" xfId="1" applyFont="1" applyFill="1" applyBorder="1" applyAlignment="1">
      <alignment horizontal="left" vertical="center" wrapText="1"/>
    </xf>
    <xf numFmtId="38" fontId="6" fillId="2" borderId="83" xfId="1" applyFont="1" applyFill="1" applyBorder="1" applyAlignment="1">
      <alignment horizontal="left" vertical="center" wrapText="1"/>
    </xf>
    <xf numFmtId="38" fontId="6" fillId="2" borderId="84" xfId="1" applyFont="1" applyFill="1" applyBorder="1" applyAlignment="1">
      <alignment horizontal="left" vertical="center" wrapText="1"/>
    </xf>
    <xf numFmtId="38" fontId="6" fillId="2" borderId="68" xfId="1" applyFont="1" applyFill="1" applyBorder="1" applyAlignment="1">
      <alignment vertical="center"/>
    </xf>
    <xf numFmtId="38" fontId="6" fillId="2" borderId="69" xfId="1" applyFont="1" applyFill="1" applyBorder="1" applyAlignment="1">
      <alignment vertical="center"/>
    </xf>
    <xf numFmtId="38" fontId="6" fillId="2" borderId="85" xfId="1" applyFont="1" applyFill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38" fontId="6" fillId="2" borderId="2" xfId="1" applyFont="1" applyFill="1" applyBorder="1" applyAlignment="1">
      <alignment vertical="center"/>
    </xf>
    <xf numFmtId="38" fontId="6" fillId="2" borderId="3" xfId="1" applyFont="1" applyFill="1" applyBorder="1" applyAlignment="1">
      <alignment vertical="center"/>
    </xf>
    <xf numFmtId="38" fontId="6" fillId="2" borderId="31" xfId="1" applyFont="1" applyFill="1" applyBorder="1" applyAlignment="1">
      <alignment horizontal="center" vertical="center" textRotation="255" wrapText="1"/>
    </xf>
    <xf numFmtId="38" fontId="6" fillId="2" borderId="12" xfId="1" applyFont="1" applyFill="1" applyBorder="1" applyAlignment="1">
      <alignment horizontal="center" vertical="center" textRotation="255" wrapText="1"/>
    </xf>
    <xf numFmtId="38" fontId="6" fillId="2" borderId="25" xfId="1" applyFont="1" applyFill="1" applyBorder="1" applyAlignment="1">
      <alignment horizontal="center" vertical="center" textRotation="255" wrapText="1"/>
    </xf>
    <xf numFmtId="38" fontId="6" fillId="0" borderId="123" xfId="1" applyFont="1" applyFill="1" applyBorder="1" applyAlignment="1">
      <alignment horizontal="center" vertical="center" textRotation="255"/>
    </xf>
    <xf numFmtId="38" fontId="6" fillId="0" borderId="129" xfId="1" applyFont="1" applyFill="1" applyBorder="1" applyAlignment="1">
      <alignment horizontal="center" vertical="center" textRotation="255"/>
    </xf>
    <xf numFmtId="38" fontId="6" fillId="0" borderId="135" xfId="1" applyFont="1" applyFill="1" applyBorder="1" applyAlignment="1">
      <alignment horizontal="center" vertical="center" textRotation="255"/>
    </xf>
    <xf numFmtId="0" fontId="6" fillId="0" borderId="124" xfId="0" applyFont="1" applyBorder="1" applyAlignment="1">
      <alignment vertical="center"/>
    </xf>
    <xf numFmtId="0" fontId="6" fillId="0" borderId="112" xfId="0" applyFont="1" applyBorder="1" applyAlignment="1">
      <alignment vertical="center"/>
    </xf>
    <xf numFmtId="0" fontId="6" fillId="0" borderId="130" xfId="0" applyFont="1" applyBorder="1" applyAlignment="1">
      <alignment vertical="center"/>
    </xf>
    <xf numFmtId="0" fontId="6" fillId="0" borderId="131" xfId="0" applyFont="1" applyBorder="1" applyAlignment="1">
      <alignment vertical="center"/>
    </xf>
    <xf numFmtId="0" fontId="6" fillId="0" borderId="136" xfId="0" applyFont="1" applyBorder="1" applyAlignment="1">
      <alignment vertical="center"/>
    </xf>
    <xf numFmtId="0" fontId="6" fillId="0" borderId="116" xfId="0" applyFont="1" applyBorder="1" applyAlignment="1">
      <alignment vertical="center"/>
    </xf>
    <xf numFmtId="38" fontId="9" fillId="2" borderId="138" xfId="1" applyFont="1" applyFill="1" applyBorder="1" applyAlignment="1">
      <alignment horizontal="center" vertical="center" wrapText="1"/>
    </xf>
    <xf numFmtId="38" fontId="9" fillId="2" borderId="139" xfId="1" applyFont="1" applyFill="1" applyBorder="1" applyAlignment="1">
      <alignment horizontal="center" vertical="center" wrapText="1"/>
    </xf>
    <xf numFmtId="38" fontId="9" fillId="2" borderId="66" xfId="1" applyFont="1" applyFill="1" applyBorder="1" applyAlignment="1">
      <alignment horizontal="center" vertical="center" wrapText="1"/>
    </xf>
    <xf numFmtId="38" fontId="9" fillId="2" borderId="86" xfId="1" applyFont="1" applyFill="1" applyBorder="1" applyAlignment="1">
      <alignment horizontal="center" vertical="center" wrapText="1"/>
    </xf>
    <xf numFmtId="38" fontId="9" fillId="2" borderId="140" xfId="1" applyFont="1" applyFill="1" applyBorder="1" applyAlignment="1">
      <alignment horizontal="center" vertical="center" wrapText="1"/>
    </xf>
    <xf numFmtId="38" fontId="9" fillId="2" borderId="88" xfId="1" applyFont="1" applyFill="1" applyBorder="1" applyAlignment="1">
      <alignment horizontal="center" vertical="center" wrapText="1"/>
    </xf>
    <xf numFmtId="38" fontId="6" fillId="2" borderId="93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textRotation="255"/>
    </xf>
    <xf numFmtId="0" fontId="5" fillId="2" borderId="2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148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left" vertical="center"/>
    </xf>
    <xf numFmtId="0" fontId="5" fillId="2" borderId="91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vertical="center" textRotation="255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view="pageBreakPreview" zoomScale="70" zoomScaleNormal="85" zoomScaleSheetLayoutView="70" workbookViewId="0">
      <pane ySplit="3" topLeftCell="A4" activePane="bottomLeft" state="frozen"/>
      <selection pane="bottomLeft"/>
    </sheetView>
  </sheetViews>
  <sheetFormatPr defaultRowHeight="17.25" customHeight="1" x14ac:dyDescent="0.15"/>
  <cols>
    <col min="1" max="1" width="4" style="1" bestFit="1" customWidth="1"/>
    <col min="2" max="3" width="3.375" style="1" bestFit="1" customWidth="1"/>
    <col min="4" max="4" width="1.375" style="1" customWidth="1"/>
    <col min="5" max="5" width="28" style="1" customWidth="1"/>
    <col min="6" max="17" width="10.375" style="1" customWidth="1"/>
    <col min="18" max="18" width="12.125" style="1" customWidth="1"/>
    <col min="19" max="19" width="21.5" style="1" bestFit="1" customWidth="1"/>
    <col min="20" max="20" width="9" style="17"/>
    <col min="21" max="16384" width="9" style="1"/>
  </cols>
  <sheetData>
    <row r="1" spans="1:18" ht="27" customHeight="1" x14ac:dyDescent="0.15">
      <c r="B1" s="18" t="s">
        <v>91</v>
      </c>
    </row>
    <row r="2" spans="1:18" ht="15" thickBot="1" x14ac:dyDescent="0.2">
      <c r="B2" s="19"/>
      <c r="R2" s="20" t="s">
        <v>0</v>
      </c>
    </row>
    <row r="3" spans="1:18" ht="15.75" customHeight="1" thickBot="1" x14ac:dyDescent="0.2">
      <c r="B3" s="153" t="s">
        <v>1</v>
      </c>
      <c r="C3" s="154"/>
      <c r="D3" s="154"/>
      <c r="E3" s="155"/>
      <c r="F3" s="21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12</v>
      </c>
      <c r="Q3" s="23" t="s">
        <v>13</v>
      </c>
      <c r="R3" s="24" t="s">
        <v>14</v>
      </c>
    </row>
    <row r="4" spans="1:18" ht="15.75" customHeight="1" thickBot="1" x14ac:dyDescent="0.2">
      <c r="A4" s="1">
        <v>1</v>
      </c>
      <c r="B4" s="156" t="s">
        <v>48</v>
      </c>
      <c r="C4" s="159" t="s">
        <v>15</v>
      </c>
      <c r="D4" s="160"/>
      <c r="E4" s="160"/>
      <c r="F4" s="25"/>
      <c r="G4" s="26">
        <f>F4</f>
        <v>0</v>
      </c>
      <c r="H4" s="26">
        <f t="shared" ref="H4:Q4" si="0">G4</f>
        <v>0</v>
      </c>
      <c r="I4" s="26">
        <f t="shared" si="0"/>
        <v>0</v>
      </c>
      <c r="J4" s="26">
        <f t="shared" si="0"/>
        <v>0</v>
      </c>
      <c r="K4" s="26">
        <f t="shared" si="0"/>
        <v>0</v>
      </c>
      <c r="L4" s="26">
        <f t="shared" si="0"/>
        <v>0</v>
      </c>
      <c r="M4" s="26">
        <f t="shared" si="0"/>
        <v>0</v>
      </c>
      <c r="N4" s="26">
        <f t="shared" si="0"/>
        <v>0</v>
      </c>
      <c r="O4" s="26">
        <f t="shared" si="0"/>
        <v>0</v>
      </c>
      <c r="P4" s="26">
        <f t="shared" si="0"/>
        <v>0</v>
      </c>
      <c r="Q4" s="27">
        <f t="shared" si="0"/>
        <v>0</v>
      </c>
      <c r="R4" s="28">
        <f t="shared" ref="R4" si="1">SUM(F4:Q4)</f>
        <v>0</v>
      </c>
    </row>
    <row r="5" spans="1:18" ht="15.75" customHeight="1" thickTop="1" x14ac:dyDescent="0.15">
      <c r="B5" s="157"/>
      <c r="C5" s="181" t="s">
        <v>42</v>
      </c>
      <c r="D5" s="186" t="s">
        <v>51</v>
      </c>
      <c r="E5" s="187"/>
      <c r="F5" s="148" t="s">
        <v>50</v>
      </c>
      <c r="G5" s="148" t="s">
        <v>50</v>
      </c>
      <c r="H5" s="148" t="s">
        <v>50</v>
      </c>
      <c r="I5" s="148" t="s">
        <v>50</v>
      </c>
      <c r="J5" s="148" t="s">
        <v>50</v>
      </c>
      <c r="K5" s="148" t="s">
        <v>50</v>
      </c>
      <c r="L5" s="148" t="s">
        <v>50</v>
      </c>
      <c r="M5" s="148" t="s">
        <v>50</v>
      </c>
      <c r="N5" s="148" t="s">
        <v>50</v>
      </c>
      <c r="O5" s="148" t="s">
        <v>50</v>
      </c>
      <c r="P5" s="148" t="s">
        <v>50</v>
      </c>
      <c r="Q5" s="149" t="s">
        <v>50</v>
      </c>
      <c r="R5" s="78"/>
    </row>
    <row r="6" spans="1:18" ht="15.75" customHeight="1" x14ac:dyDescent="0.15">
      <c r="B6" s="157"/>
      <c r="C6" s="182"/>
      <c r="D6" s="161" t="s">
        <v>16</v>
      </c>
      <c r="E6" s="162"/>
      <c r="F6" s="29">
        <f>F7+F8+F9</f>
        <v>0</v>
      </c>
      <c r="G6" s="30">
        <f>G7+G8+G9</f>
        <v>0</v>
      </c>
      <c r="H6" s="30">
        <f t="shared" ref="H6:O6" si="2">H7+H8+H9</f>
        <v>0</v>
      </c>
      <c r="I6" s="30">
        <f t="shared" si="2"/>
        <v>0</v>
      </c>
      <c r="J6" s="30">
        <f t="shared" si="2"/>
        <v>0</v>
      </c>
      <c r="K6" s="30">
        <f t="shared" si="2"/>
        <v>0</v>
      </c>
      <c r="L6" s="30">
        <f t="shared" si="2"/>
        <v>0</v>
      </c>
      <c r="M6" s="30">
        <f t="shared" si="2"/>
        <v>0</v>
      </c>
      <c r="N6" s="30">
        <f t="shared" si="2"/>
        <v>0</v>
      </c>
      <c r="O6" s="30">
        <f t="shared" si="2"/>
        <v>0</v>
      </c>
      <c r="P6" s="30">
        <f>P7+P8+P9</f>
        <v>0</v>
      </c>
      <c r="Q6" s="31">
        <f>Q7+Q8+Q9</f>
        <v>0</v>
      </c>
      <c r="R6" s="32">
        <f>SUM(F6:Q6)</f>
        <v>0</v>
      </c>
    </row>
    <row r="7" spans="1:18" ht="15.75" customHeight="1" x14ac:dyDescent="0.15">
      <c r="B7" s="157"/>
      <c r="C7" s="182"/>
      <c r="D7" s="163"/>
      <c r="E7" s="33" t="s">
        <v>17</v>
      </c>
      <c r="F7" s="34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7">
        <f>SUM(F7:Q7)</f>
        <v>0</v>
      </c>
    </row>
    <row r="8" spans="1:18" ht="15.75" customHeight="1" x14ac:dyDescent="0.15">
      <c r="B8" s="157"/>
      <c r="C8" s="182"/>
      <c r="D8" s="163"/>
      <c r="E8" s="68" t="s">
        <v>18</v>
      </c>
      <c r="F8" s="69"/>
      <c r="G8" s="70"/>
      <c r="H8" s="70"/>
      <c r="I8" s="70"/>
      <c r="J8" s="70"/>
      <c r="K8" s="70"/>
      <c r="L8" s="70"/>
      <c r="M8" s="70"/>
      <c r="N8" s="70"/>
      <c r="O8" s="70"/>
      <c r="P8" s="70"/>
      <c r="Q8" s="71"/>
      <c r="R8" s="72">
        <f>SUM(F8:Q8)</f>
        <v>0</v>
      </c>
    </row>
    <row r="9" spans="1:18" ht="15.75" customHeight="1" thickBot="1" x14ac:dyDescent="0.2">
      <c r="B9" s="157"/>
      <c r="C9" s="183"/>
      <c r="D9" s="164"/>
      <c r="E9" s="75" t="s">
        <v>47</v>
      </c>
      <c r="F9" s="65"/>
      <c r="G9" s="66"/>
      <c r="H9" s="66"/>
      <c r="I9" s="66"/>
      <c r="J9" s="66"/>
      <c r="K9" s="66"/>
      <c r="L9" s="66"/>
      <c r="M9" s="66"/>
      <c r="N9" s="66"/>
      <c r="O9" s="66"/>
      <c r="P9" s="66"/>
      <c r="Q9" s="67"/>
      <c r="R9" s="32">
        <f>SUM(F9:Q9)</f>
        <v>0</v>
      </c>
    </row>
    <row r="10" spans="1:18" ht="15.75" customHeight="1" thickTop="1" x14ac:dyDescent="0.15">
      <c r="B10" s="157"/>
      <c r="C10" s="184" t="s">
        <v>43</v>
      </c>
      <c r="D10" s="186" t="s">
        <v>51</v>
      </c>
      <c r="E10" s="187"/>
      <c r="F10" s="148" t="s">
        <v>50</v>
      </c>
      <c r="G10" s="148" t="s">
        <v>50</v>
      </c>
      <c r="H10" s="148" t="s">
        <v>50</v>
      </c>
      <c r="I10" s="148" t="s">
        <v>50</v>
      </c>
      <c r="J10" s="148" t="s">
        <v>50</v>
      </c>
      <c r="K10" s="148" t="s">
        <v>50</v>
      </c>
      <c r="L10" s="148" t="s">
        <v>50</v>
      </c>
      <c r="M10" s="148" t="s">
        <v>50</v>
      </c>
      <c r="N10" s="148" t="s">
        <v>50</v>
      </c>
      <c r="O10" s="148" t="s">
        <v>50</v>
      </c>
      <c r="P10" s="148" t="s">
        <v>50</v>
      </c>
      <c r="Q10" s="149" t="s">
        <v>50</v>
      </c>
      <c r="R10" s="78"/>
    </row>
    <row r="11" spans="1:18" ht="15.75" customHeight="1" x14ac:dyDescent="0.15">
      <c r="B11" s="157"/>
      <c r="C11" s="182"/>
      <c r="D11" s="165" t="s">
        <v>16</v>
      </c>
      <c r="E11" s="162"/>
      <c r="F11" s="29">
        <f>F12+F13+F14</f>
        <v>0</v>
      </c>
      <c r="G11" s="30">
        <f>G12+G13+G14</f>
        <v>0</v>
      </c>
      <c r="H11" s="30">
        <f>H12+H13+H14</f>
        <v>0</v>
      </c>
      <c r="I11" s="30">
        <f>I12+I13+I14</f>
        <v>0</v>
      </c>
      <c r="J11" s="30">
        <f t="shared" ref="J11:O11" si="3">J12+J13+J14</f>
        <v>0</v>
      </c>
      <c r="K11" s="30">
        <f t="shared" si="3"/>
        <v>0</v>
      </c>
      <c r="L11" s="30">
        <f t="shared" si="3"/>
        <v>0</v>
      </c>
      <c r="M11" s="30">
        <f t="shared" si="3"/>
        <v>0</v>
      </c>
      <c r="N11" s="30">
        <f t="shared" si="3"/>
        <v>0</v>
      </c>
      <c r="O11" s="30">
        <f t="shared" si="3"/>
        <v>0</v>
      </c>
      <c r="P11" s="30">
        <f>P12+P13+P14</f>
        <v>0</v>
      </c>
      <c r="Q11" s="31">
        <f>Q12+Q13+Q14</f>
        <v>0</v>
      </c>
      <c r="R11" s="32">
        <f t="shared" ref="R11:R24" si="4">SUM(F11:Q11)</f>
        <v>0</v>
      </c>
    </row>
    <row r="12" spans="1:18" ht="15.75" customHeight="1" x14ac:dyDescent="0.15">
      <c r="B12" s="157"/>
      <c r="C12" s="182"/>
      <c r="D12" s="177"/>
      <c r="E12" s="33" t="s">
        <v>17</v>
      </c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7">
        <f t="shared" si="4"/>
        <v>0</v>
      </c>
    </row>
    <row r="13" spans="1:18" ht="15.75" customHeight="1" x14ac:dyDescent="0.15">
      <c r="B13" s="157"/>
      <c r="C13" s="182"/>
      <c r="D13" s="177"/>
      <c r="E13" s="68" t="s">
        <v>18</v>
      </c>
      <c r="F13" s="69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1"/>
      <c r="R13" s="72">
        <f>SUM(F13:Q13)</f>
        <v>0</v>
      </c>
    </row>
    <row r="14" spans="1:18" ht="15.75" customHeight="1" thickBot="1" x14ac:dyDescent="0.2">
      <c r="B14" s="157"/>
      <c r="C14" s="183"/>
      <c r="D14" s="178"/>
      <c r="E14" s="75" t="s">
        <v>47</v>
      </c>
      <c r="F14" s="38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40"/>
      <c r="R14" s="41">
        <f t="shared" si="4"/>
        <v>0</v>
      </c>
    </row>
    <row r="15" spans="1:18" ht="15.75" customHeight="1" thickTop="1" x14ac:dyDescent="0.15">
      <c r="B15" s="157"/>
      <c r="C15" s="184" t="s">
        <v>44</v>
      </c>
      <c r="D15" s="186" t="s">
        <v>51</v>
      </c>
      <c r="E15" s="187"/>
      <c r="F15" s="148" t="s">
        <v>50</v>
      </c>
      <c r="G15" s="148" t="s">
        <v>50</v>
      </c>
      <c r="H15" s="148" t="s">
        <v>50</v>
      </c>
      <c r="I15" s="148" t="s">
        <v>50</v>
      </c>
      <c r="J15" s="148" t="s">
        <v>50</v>
      </c>
      <c r="K15" s="148" t="s">
        <v>50</v>
      </c>
      <c r="L15" s="148" t="s">
        <v>50</v>
      </c>
      <c r="M15" s="148" t="s">
        <v>50</v>
      </c>
      <c r="N15" s="148" t="s">
        <v>50</v>
      </c>
      <c r="O15" s="148" t="s">
        <v>50</v>
      </c>
      <c r="P15" s="148" t="s">
        <v>50</v>
      </c>
      <c r="Q15" s="149" t="s">
        <v>50</v>
      </c>
      <c r="R15" s="78"/>
    </row>
    <row r="16" spans="1:18" ht="15.75" customHeight="1" x14ac:dyDescent="0.15">
      <c r="B16" s="157"/>
      <c r="C16" s="182"/>
      <c r="D16" s="165" t="s">
        <v>16</v>
      </c>
      <c r="E16" s="162"/>
      <c r="F16" s="29">
        <f t="shared" ref="F16:Q16" si="5">F17+F18+F19</f>
        <v>0</v>
      </c>
      <c r="G16" s="30">
        <f t="shared" si="5"/>
        <v>0</v>
      </c>
      <c r="H16" s="30">
        <f t="shared" si="5"/>
        <v>0</v>
      </c>
      <c r="I16" s="30">
        <f t="shared" si="5"/>
        <v>0</v>
      </c>
      <c r="J16" s="30">
        <f t="shared" si="5"/>
        <v>0</v>
      </c>
      <c r="K16" s="30">
        <f t="shared" si="5"/>
        <v>0</v>
      </c>
      <c r="L16" s="30">
        <f t="shared" si="5"/>
        <v>0</v>
      </c>
      <c r="M16" s="30">
        <f t="shared" si="5"/>
        <v>0</v>
      </c>
      <c r="N16" s="30">
        <f t="shared" si="5"/>
        <v>0</v>
      </c>
      <c r="O16" s="30">
        <f t="shared" si="5"/>
        <v>0</v>
      </c>
      <c r="P16" s="30">
        <f t="shared" si="5"/>
        <v>0</v>
      </c>
      <c r="Q16" s="31">
        <f t="shared" si="5"/>
        <v>0</v>
      </c>
      <c r="R16" s="42">
        <f t="shared" ref="R16:R19" si="6">SUM(F16:Q16)</f>
        <v>0</v>
      </c>
    </row>
    <row r="17" spans="1:20" ht="15.75" customHeight="1" x14ac:dyDescent="0.15">
      <c r="B17" s="157"/>
      <c r="C17" s="182"/>
      <c r="D17" s="177"/>
      <c r="E17" s="33" t="s">
        <v>17</v>
      </c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7">
        <f t="shared" si="6"/>
        <v>0</v>
      </c>
    </row>
    <row r="18" spans="1:20" ht="15.75" customHeight="1" x14ac:dyDescent="0.15">
      <c r="B18" s="157"/>
      <c r="C18" s="182"/>
      <c r="D18" s="165"/>
      <c r="E18" s="68" t="s">
        <v>18</v>
      </c>
      <c r="F18" s="69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1"/>
      <c r="R18" s="72">
        <f>SUM(F18:Q18)</f>
        <v>0</v>
      </c>
    </row>
    <row r="19" spans="1:20" ht="15.75" customHeight="1" thickBot="1" x14ac:dyDescent="0.2">
      <c r="B19" s="157"/>
      <c r="C19" s="183"/>
      <c r="D19" s="179"/>
      <c r="E19" s="75" t="s">
        <v>47</v>
      </c>
      <c r="F19" s="43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5"/>
      <c r="R19" s="46">
        <f t="shared" si="6"/>
        <v>0</v>
      </c>
    </row>
    <row r="20" spans="1:20" ht="15.75" customHeight="1" thickTop="1" x14ac:dyDescent="0.15">
      <c r="B20" s="157"/>
      <c r="C20" s="182"/>
      <c r="D20" s="186" t="s">
        <v>51</v>
      </c>
      <c r="E20" s="187"/>
      <c r="F20" s="148" t="s">
        <v>50</v>
      </c>
      <c r="G20" s="150" t="s">
        <v>50</v>
      </c>
      <c r="H20" s="150" t="s">
        <v>50</v>
      </c>
      <c r="I20" s="150" t="s">
        <v>50</v>
      </c>
      <c r="J20" s="150" t="s">
        <v>50</v>
      </c>
      <c r="K20" s="150" t="s">
        <v>50</v>
      </c>
      <c r="L20" s="150" t="s">
        <v>50</v>
      </c>
      <c r="M20" s="150" t="s">
        <v>50</v>
      </c>
      <c r="N20" s="150" t="s">
        <v>50</v>
      </c>
      <c r="O20" s="150" t="s">
        <v>50</v>
      </c>
      <c r="P20" s="150" t="s">
        <v>50</v>
      </c>
      <c r="Q20" s="151" t="s">
        <v>50</v>
      </c>
      <c r="R20" s="78"/>
    </row>
    <row r="21" spans="1:20" ht="15.75" customHeight="1" x14ac:dyDescent="0.15">
      <c r="B21" s="157"/>
      <c r="C21" s="182"/>
      <c r="D21" s="165" t="s">
        <v>16</v>
      </c>
      <c r="E21" s="162"/>
      <c r="F21" s="29">
        <f>F22+F23+F24</f>
        <v>0</v>
      </c>
      <c r="G21" s="30">
        <f>G22+G23+G24</f>
        <v>0</v>
      </c>
      <c r="H21" s="30">
        <f t="shared" ref="H21:Q21" si="7">H22+H23+H24</f>
        <v>0</v>
      </c>
      <c r="I21" s="30">
        <f>I22+I23+I24</f>
        <v>0</v>
      </c>
      <c r="J21" s="30">
        <f t="shared" si="7"/>
        <v>0</v>
      </c>
      <c r="K21" s="30">
        <f t="shared" si="7"/>
        <v>0</v>
      </c>
      <c r="L21" s="30">
        <f t="shared" si="7"/>
        <v>0</v>
      </c>
      <c r="M21" s="30">
        <f t="shared" si="7"/>
        <v>0</v>
      </c>
      <c r="N21" s="30">
        <f t="shared" si="7"/>
        <v>0</v>
      </c>
      <c r="O21" s="30">
        <f t="shared" si="7"/>
        <v>0</v>
      </c>
      <c r="P21" s="30">
        <f t="shared" si="7"/>
        <v>0</v>
      </c>
      <c r="Q21" s="31">
        <f t="shared" si="7"/>
        <v>0</v>
      </c>
      <c r="R21" s="42">
        <f t="shared" si="4"/>
        <v>0</v>
      </c>
    </row>
    <row r="22" spans="1:20" ht="15.75" customHeight="1" x14ac:dyDescent="0.15">
      <c r="B22" s="157"/>
      <c r="C22" s="182"/>
      <c r="D22" s="177"/>
      <c r="E22" s="33" t="s">
        <v>17</v>
      </c>
      <c r="F22" s="34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7">
        <f t="shared" si="4"/>
        <v>0</v>
      </c>
    </row>
    <row r="23" spans="1:20" ht="15.75" customHeight="1" x14ac:dyDescent="0.15">
      <c r="B23" s="157"/>
      <c r="C23" s="182"/>
      <c r="D23" s="165"/>
      <c r="E23" s="68" t="s">
        <v>18</v>
      </c>
      <c r="F23" s="69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1"/>
      <c r="R23" s="72">
        <f>SUM(F23:Q23)</f>
        <v>0</v>
      </c>
    </row>
    <row r="24" spans="1:20" ht="15.75" customHeight="1" thickBot="1" x14ac:dyDescent="0.2">
      <c r="B24" s="157"/>
      <c r="C24" s="185"/>
      <c r="D24" s="180"/>
      <c r="E24" s="47" t="s">
        <v>47</v>
      </c>
      <c r="F24" s="48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50"/>
      <c r="R24" s="51">
        <f t="shared" si="4"/>
        <v>0</v>
      </c>
    </row>
    <row r="25" spans="1:20" ht="15.75" customHeight="1" thickTop="1" thickBot="1" x14ac:dyDescent="0.2">
      <c r="B25" s="157"/>
      <c r="C25" s="166" t="s">
        <v>19</v>
      </c>
      <c r="D25" s="167"/>
      <c r="E25" s="167"/>
      <c r="F25" s="56">
        <f t="shared" ref="F25:Q25" si="8">F4-F6-F11-F16-F21</f>
        <v>0</v>
      </c>
      <c r="G25" s="57">
        <f t="shared" si="8"/>
        <v>0</v>
      </c>
      <c r="H25" s="57">
        <f t="shared" si="8"/>
        <v>0</v>
      </c>
      <c r="I25" s="57">
        <f t="shared" si="8"/>
        <v>0</v>
      </c>
      <c r="J25" s="57">
        <f t="shared" si="8"/>
        <v>0</v>
      </c>
      <c r="K25" s="57">
        <f t="shared" si="8"/>
        <v>0</v>
      </c>
      <c r="L25" s="57">
        <f t="shared" si="8"/>
        <v>0</v>
      </c>
      <c r="M25" s="57">
        <f t="shared" si="8"/>
        <v>0</v>
      </c>
      <c r="N25" s="57">
        <f t="shared" si="8"/>
        <v>0</v>
      </c>
      <c r="O25" s="57">
        <f t="shared" si="8"/>
        <v>0</v>
      </c>
      <c r="P25" s="57">
        <f t="shared" si="8"/>
        <v>0</v>
      </c>
      <c r="Q25" s="58">
        <f t="shared" si="8"/>
        <v>0</v>
      </c>
      <c r="R25" s="59">
        <f>SUM(F25:Q25)</f>
        <v>0</v>
      </c>
    </row>
    <row r="26" spans="1:20" ht="15.75" customHeight="1" thickTop="1" x14ac:dyDescent="0.15">
      <c r="B26" s="157"/>
      <c r="C26" s="168" t="s">
        <v>46</v>
      </c>
      <c r="D26" s="169"/>
      <c r="E26" s="170"/>
      <c r="F26" s="52">
        <f>IF(F25&gt;220000,220000,F25)</f>
        <v>0</v>
      </c>
      <c r="G26" s="53">
        <f>IF(G25&gt;220000,220000,G25)</f>
        <v>0</v>
      </c>
      <c r="H26" s="53">
        <f t="shared" ref="H26:P26" si="9">IF(H25&gt;220000,220000,H25)</f>
        <v>0</v>
      </c>
      <c r="I26" s="53">
        <f t="shared" si="9"/>
        <v>0</v>
      </c>
      <c r="J26" s="53">
        <f t="shared" si="9"/>
        <v>0</v>
      </c>
      <c r="K26" s="53">
        <f t="shared" si="9"/>
        <v>0</v>
      </c>
      <c r="L26" s="53">
        <f t="shared" si="9"/>
        <v>0</v>
      </c>
      <c r="M26" s="53">
        <f t="shared" si="9"/>
        <v>0</v>
      </c>
      <c r="N26" s="53">
        <f t="shared" si="9"/>
        <v>0</v>
      </c>
      <c r="O26" s="53">
        <f t="shared" si="9"/>
        <v>0</v>
      </c>
      <c r="P26" s="53">
        <f t="shared" si="9"/>
        <v>0</v>
      </c>
      <c r="Q26" s="54">
        <f>IF(Q25&gt;220000,220000,Q25)</f>
        <v>0</v>
      </c>
      <c r="R26" s="55">
        <f>SUM(F26:Q26)</f>
        <v>0</v>
      </c>
    </row>
    <row r="27" spans="1:20" ht="15.75" customHeight="1" x14ac:dyDescent="0.15">
      <c r="B27" s="157"/>
      <c r="C27" s="171" t="s">
        <v>49</v>
      </c>
      <c r="D27" s="172"/>
      <c r="E27" s="173"/>
      <c r="F27" s="77">
        <f>IFERROR(COUNTIF(F5:F24,"吹田市")/(COUNTIF(F5:F24,"吹田市")+COUNTIF(F5:F24,"他市")),0)</f>
        <v>0</v>
      </c>
      <c r="G27" s="77">
        <f>IFERROR(COUNTIF(G5:G24,"吹田市")/(COUNTIF(G5:G24,"吹田市")+COUNTIF(G5:G24,"他市")),0)</f>
        <v>0</v>
      </c>
      <c r="H27" s="77">
        <f t="shared" ref="H27:Q27" si="10">IFERROR(COUNTIF(H5:H24,"吹田市")/(COUNTIF(H5:H24,"吹田市")+COUNTIF(H5:H24,"他市")),0)</f>
        <v>0</v>
      </c>
      <c r="I27" s="77">
        <f t="shared" si="10"/>
        <v>0</v>
      </c>
      <c r="J27" s="77">
        <f t="shared" si="10"/>
        <v>0</v>
      </c>
      <c r="K27" s="77">
        <f t="shared" si="10"/>
        <v>0</v>
      </c>
      <c r="L27" s="77">
        <f t="shared" si="10"/>
        <v>0</v>
      </c>
      <c r="M27" s="77">
        <f t="shared" si="10"/>
        <v>0</v>
      </c>
      <c r="N27" s="77">
        <f t="shared" si="10"/>
        <v>0</v>
      </c>
      <c r="O27" s="77">
        <f t="shared" si="10"/>
        <v>0</v>
      </c>
      <c r="P27" s="77">
        <f t="shared" si="10"/>
        <v>0</v>
      </c>
      <c r="Q27" s="77">
        <f t="shared" si="10"/>
        <v>0</v>
      </c>
      <c r="R27" s="74"/>
    </row>
    <row r="28" spans="1:20" ht="15.75" customHeight="1" thickBot="1" x14ac:dyDescent="0.2">
      <c r="B28" s="158"/>
      <c r="C28" s="174" t="s">
        <v>52</v>
      </c>
      <c r="D28" s="175"/>
      <c r="E28" s="176"/>
      <c r="F28" s="76">
        <f>ROUNDDOWN(IF(F27&gt;=0.6,F26*F27,0),0)</f>
        <v>0</v>
      </c>
      <c r="G28" s="79">
        <f>ROUNDDOWN(IF(G27&gt;=0.6,G26*G27,0),0)</f>
        <v>0</v>
      </c>
      <c r="H28" s="79">
        <f t="shared" ref="H28:P28" si="11">ROUNDDOWN(IF(H27&gt;=0.6,H26*H27,0),0)</f>
        <v>0</v>
      </c>
      <c r="I28" s="79">
        <f t="shared" si="11"/>
        <v>0</v>
      </c>
      <c r="J28" s="79">
        <f t="shared" si="11"/>
        <v>0</v>
      </c>
      <c r="K28" s="79">
        <f t="shared" si="11"/>
        <v>0</v>
      </c>
      <c r="L28" s="79">
        <f t="shared" si="11"/>
        <v>0</v>
      </c>
      <c r="M28" s="79">
        <f t="shared" si="11"/>
        <v>0</v>
      </c>
      <c r="N28" s="79">
        <f t="shared" si="11"/>
        <v>0</v>
      </c>
      <c r="O28" s="79">
        <f t="shared" si="11"/>
        <v>0</v>
      </c>
      <c r="P28" s="79">
        <f t="shared" si="11"/>
        <v>0</v>
      </c>
      <c r="Q28" s="79">
        <f t="shared" ref="Q28" si="12">ROUNDDOWN(IF(Q27&gt;=0.6,Q26*Q27,0),0)</f>
        <v>0</v>
      </c>
      <c r="R28" s="73">
        <f>SUM(F28:Q28)</f>
        <v>0</v>
      </c>
    </row>
    <row r="29" spans="1:20" ht="17.25" customHeight="1" thickBot="1" x14ac:dyDescent="0.2">
      <c r="A29" s="1">
        <v>2</v>
      </c>
      <c r="B29" s="190" t="s">
        <v>14</v>
      </c>
      <c r="C29" s="159" t="s">
        <v>52</v>
      </c>
      <c r="D29" s="160"/>
      <c r="E29" s="160"/>
      <c r="F29" s="60">
        <f>SUMIF($C$4:$C$28,C29,F$4:F$28)</f>
        <v>0</v>
      </c>
      <c r="G29" s="26">
        <f t="shared" ref="G29:Q29" si="13">SUMIF($C$4:$C$28,$C29,G$4:G$28)</f>
        <v>0</v>
      </c>
      <c r="H29" s="26">
        <f t="shared" si="13"/>
        <v>0</v>
      </c>
      <c r="I29" s="26">
        <f t="shared" si="13"/>
        <v>0</v>
      </c>
      <c r="J29" s="26">
        <f t="shared" si="13"/>
        <v>0</v>
      </c>
      <c r="K29" s="26">
        <f t="shared" si="13"/>
        <v>0</v>
      </c>
      <c r="L29" s="26">
        <f t="shared" si="13"/>
        <v>0</v>
      </c>
      <c r="M29" s="26">
        <f t="shared" si="13"/>
        <v>0</v>
      </c>
      <c r="N29" s="26">
        <f t="shared" si="13"/>
        <v>0</v>
      </c>
      <c r="O29" s="26">
        <f t="shared" si="13"/>
        <v>0</v>
      </c>
      <c r="P29" s="26">
        <f t="shared" si="13"/>
        <v>0</v>
      </c>
      <c r="Q29" s="27">
        <f t="shared" si="13"/>
        <v>0</v>
      </c>
      <c r="R29" s="28">
        <f t="shared" ref="R29" si="14">SUM(F29:Q29)</f>
        <v>0</v>
      </c>
      <c r="S29" s="1" t="s">
        <v>53</v>
      </c>
      <c r="T29" s="17">
        <f>SUMIF($E$4:$E$28,$S29,R$4:R$28)</f>
        <v>0</v>
      </c>
    </row>
    <row r="30" spans="1:20" ht="17.25" customHeight="1" thickTop="1" thickBot="1" x14ac:dyDescent="0.2">
      <c r="B30" s="191"/>
      <c r="C30" s="188" t="s">
        <v>21</v>
      </c>
      <c r="D30" s="189"/>
      <c r="E30" s="189"/>
      <c r="F30" s="62" t="s">
        <v>20</v>
      </c>
      <c r="G30" s="63" t="s">
        <v>20</v>
      </c>
      <c r="H30" s="63" t="s">
        <v>20</v>
      </c>
      <c r="I30" s="63" t="s">
        <v>20</v>
      </c>
      <c r="J30" s="63" t="s">
        <v>20</v>
      </c>
      <c r="K30" s="63" t="s">
        <v>20</v>
      </c>
      <c r="L30" s="63" t="s">
        <v>20</v>
      </c>
      <c r="M30" s="63" t="s">
        <v>20</v>
      </c>
      <c r="N30" s="63" t="s">
        <v>20</v>
      </c>
      <c r="O30" s="63" t="s">
        <v>20</v>
      </c>
      <c r="P30" s="63" t="s">
        <v>20</v>
      </c>
      <c r="Q30" s="64" t="s">
        <v>20</v>
      </c>
      <c r="R30" s="61">
        <f>ROUNDDOWN(R29/2,-3)</f>
        <v>0</v>
      </c>
      <c r="S30" s="1" t="s">
        <v>54</v>
      </c>
      <c r="T30" s="17">
        <f>SUMIF($E$4:$E$28,$S30,R$4:R$28)</f>
        <v>0</v>
      </c>
    </row>
    <row r="31" spans="1:20" ht="17.25" customHeight="1" x14ac:dyDescent="0.15">
      <c r="S31" s="1" t="s">
        <v>55</v>
      </c>
      <c r="T31" s="17">
        <f>SUMIF($E$4:$E$28,$S31,R$4:R$28)</f>
        <v>0</v>
      </c>
    </row>
    <row r="32" spans="1:20" ht="17.25" customHeight="1" thickBot="1" x14ac:dyDescent="0.2">
      <c r="B32" s="19" t="s">
        <v>58</v>
      </c>
      <c r="R32" s="20" t="s">
        <v>59</v>
      </c>
    </row>
    <row r="33" spans="2:18" ht="17.25" customHeight="1" thickBot="1" x14ac:dyDescent="0.2">
      <c r="B33" s="192" t="s">
        <v>1</v>
      </c>
      <c r="C33" s="193"/>
      <c r="D33" s="193"/>
      <c r="E33" s="194"/>
      <c r="F33" s="80" t="s">
        <v>60</v>
      </c>
      <c r="G33" s="81" t="s">
        <v>61</v>
      </c>
      <c r="H33" s="81" t="s">
        <v>62</v>
      </c>
      <c r="I33" s="81" t="s">
        <v>5</v>
      </c>
      <c r="J33" s="81" t="s">
        <v>6</v>
      </c>
      <c r="K33" s="81" t="s">
        <v>7</v>
      </c>
      <c r="L33" s="81" t="s">
        <v>8</v>
      </c>
      <c r="M33" s="81" t="s">
        <v>9</v>
      </c>
      <c r="N33" s="81" t="s">
        <v>10</v>
      </c>
      <c r="O33" s="81" t="s">
        <v>11</v>
      </c>
      <c r="P33" s="81" t="s">
        <v>12</v>
      </c>
      <c r="Q33" s="82" t="s">
        <v>13</v>
      </c>
      <c r="R33" s="83" t="s">
        <v>14</v>
      </c>
    </row>
    <row r="34" spans="2:18" ht="17.25" customHeight="1" x14ac:dyDescent="0.15">
      <c r="B34" s="195" t="s">
        <v>63</v>
      </c>
      <c r="C34" s="196"/>
      <c r="D34" s="196"/>
      <c r="E34" s="197"/>
      <c r="F34" s="84" t="str">
        <f>IFERROR(F35+F36,"")</f>
        <v/>
      </c>
      <c r="G34" s="85" t="str">
        <f t="shared" ref="G34:Q34" si="15">IFERROR(G35+G36,"")</f>
        <v/>
      </c>
      <c r="H34" s="85" t="str">
        <f t="shared" si="15"/>
        <v/>
      </c>
      <c r="I34" s="85" t="str">
        <f t="shared" si="15"/>
        <v/>
      </c>
      <c r="J34" s="85" t="str">
        <f t="shared" si="15"/>
        <v/>
      </c>
      <c r="K34" s="85" t="str">
        <f t="shared" si="15"/>
        <v/>
      </c>
      <c r="L34" s="85" t="str">
        <f t="shared" si="15"/>
        <v/>
      </c>
      <c r="M34" s="85" t="str">
        <f t="shared" si="15"/>
        <v/>
      </c>
      <c r="N34" s="85" t="str">
        <f t="shared" si="15"/>
        <v/>
      </c>
      <c r="O34" s="85" t="str">
        <f t="shared" si="15"/>
        <v/>
      </c>
      <c r="P34" s="85" t="str">
        <f t="shared" si="15"/>
        <v/>
      </c>
      <c r="Q34" s="86" t="str">
        <f t="shared" si="15"/>
        <v/>
      </c>
      <c r="R34" s="87">
        <f>SUM(F34:Q34)</f>
        <v>0</v>
      </c>
    </row>
    <row r="35" spans="2:18" ht="17.25" customHeight="1" x14ac:dyDescent="0.15">
      <c r="B35" s="198" t="s">
        <v>64</v>
      </c>
      <c r="C35" s="200" t="s">
        <v>65</v>
      </c>
      <c r="D35" s="201"/>
      <c r="E35" s="202"/>
      <c r="F35" s="88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0"/>
      <c r="R35" s="91">
        <f>SUM(F35:Q35)</f>
        <v>0</v>
      </c>
    </row>
    <row r="36" spans="2:18" ht="29.25" customHeight="1" x14ac:dyDescent="0.15">
      <c r="B36" s="198"/>
      <c r="C36" s="203" t="s">
        <v>66</v>
      </c>
      <c r="D36" s="204"/>
      <c r="E36" s="205"/>
      <c r="F36" s="92" t="str">
        <f>IF(F38="","",ROUNDDOWN(F37/F38,1))</f>
        <v/>
      </c>
      <c r="G36" s="93" t="str">
        <f t="shared" ref="G36:Q36" si="16">IF(G38="","",ROUNDDOWN(G37/G38,1))</f>
        <v/>
      </c>
      <c r="H36" s="93" t="str">
        <f t="shared" si="16"/>
        <v/>
      </c>
      <c r="I36" s="93" t="str">
        <f t="shared" si="16"/>
        <v/>
      </c>
      <c r="J36" s="93" t="str">
        <f t="shared" si="16"/>
        <v/>
      </c>
      <c r="K36" s="93" t="str">
        <f t="shared" si="16"/>
        <v/>
      </c>
      <c r="L36" s="93" t="str">
        <f t="shared" si="16"/>
        <v/>
      </c>
      <c r="M36" s="93" t="str">
        <f t="shared" si="16"/>
        <v/>
      </c>
      <c r="N36" s="93" t="str">
        <f t="shared" si="16"/>
        <v/>
      </c>
      <c r="O36" s="93" t="str">
        <f t="shared" si="16"/>
        <v/>
      </c>
      <c r="P36" s="93" t="str">
        <f t="shared" si="16"/>
        <v/>
      </c>
      <c r="Q36" s="94" t="str">
        <f t="shared" si="16"/>
        <v/>
      </c>
      <c r="R36" s="95">
        <f t="shared" ref="R36:R40" si="17">SUM(F36:Q36)</f>
        <v>0</v>
      </c>
    </row>
    <row r="37" spans="2:18" ht="17.25" customHeight="1" x14ac:dyDescent="0.15">
      <c r="B37" s="198"/>
      <c r="C37" s="96"/>
      <c r="D37" s="206" t="s">
        <v>67</v>
      </c>
      <c r="E37" s="207"/>
      <c r="F37" s="97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9"/>
      <c r="R37" s="100">
        <f t="shared" si="17"/>
        <v>0</v>
      </c>
    </row>
    <row r="38" spans="2:18" ht="17.25" customHeight="1" x14ac:dyDescent="0.15">
      <c r="B38" s="199"/>
      <c r="C38" s="75"/>
      <c r="D38" s="208" t="s">
        <v>68</v>
      </c>
      <c r="E38" s="209"/>
      <c r="F38" s="101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3"/>
      <c r="R38" s="104">
        <f t="shared" si="17"/>
        <v>0</v>
      </c>
    </row>
    <row r="39" spans="2:18" ht="17.25" customHeight="1" x14ac:dyDescent="0.15">
      <c r="B39" s="210" t="s">
        <v>69</v>
      </c>
      <c r="C39" s="201"/>
      <c r="D39" s="201"/>
      <c r="E39" s="202"/>
      <c r="F39" s="105" t="str">
        <f>IFERROR(375000*F34,"")</f>
        <v/>
      </c>
      <c r="G39" s="106" t="str">
        <f t="shared" ref="G39:Q39" si="18">IFERROR(375000*G34,"")</f>
        <v/>
      </c>
      <c r="H39" s="106" t="str">
        <f t="shared" si="18"/>
        <v/>
      </c>
      <c r="I39" s="106" t="str">
        <f t="shared" si="18"/>
        <v/>
      </c>
      <c r="J39" s="106" t="str">
        <f t="shared" si="18"/>
        <v/>
      </c>
      <c r="K39" s="106" t="str">
        <f t="shared" si="18"/>
        <v/>
      </c>
      <c r="L39" s="106" t="str">
        <f t="shared" si="18"/>
        <v/>
      </c>
      <c r="M39" s="106" t="str">
        <f t="shared" si="18"/>
        <v/>
      </c>
      <c r="N39" s="106" t="str">
        <f t="shared" si="18"/>
        <v/>
      </c>
      <c r="O39" s="106" t="str">
        <f t="shared" si="18"/>
        <v/>
      </c>
      <c r="P39" s="106" t="str">
        <f t="shared" si="18"/>
        <v/>
      </c>
      <c r="Q39" s="107" t="str">
        <f t="shared" si="18"/>
        <v/>
      </c>
      <c r="R39" s="108">
        <f t="shared" si="17"/>
        <v>0</v>
      </c>
    </row>
    <row r="40" spans="2:18" ht="17.25" customHeight="1" x14ac:dyDescent="0.15">
      <c r="B40" s="210" t="s">
        <v>70</v>
      </c>
      <c r="C40" s="201"/>
      <c r="D40" s="201"/>
      <c r="E40" s="202"/>
      <c r="F40" s="109">
        <f t="shared" ref="F40:Q40" si="19">SUM(F41:F44)</f>
        <v>0</v>
      </c>
      <c r="G40" s="110">
        <f t="shared" si="19"/>
        <v>0</v>
      </c>
      <c r="H40" s="110">
        <f t="shared" si="19"/>
        <v>0</v>
      </c>
      <c r="I40" s="110">
        <f t="shared" si="19"/>
        <v>0</v>
      </c>
      <c r="J40" s="110">
        <f t="shared" si="19"/>
        <v>0</v>
      </c>
      <c r="K40" s="110">
        <f t="shared" si="19"/>
        <v>0</v>
      </c>
      <c r="L40" s="110">
        <f t="shared" si="19"/>
        <v>0</v>
      </c>
      <c r="M40" s="110">
        <f t="shared" si="19"/>
        <v>0</v>
      </c>
      <c r="N40" s="110">
        <f t="shared" si="19"/>
        <v>0</v>
      </c>
      <c r="O40" s="110">
        <f t="shared" si="19"/>
        <v>0</v>
      </c>
      <c r="P40" s="110">
        <f t="shared" si="19"/>
        <v>0</v>
      </c>
      <c r="Q40" s="111">
        <f t="shared" si="19"/>
        <v>0</v>
      </c>
      <c r="R40" s="42">
        <f t="shared" si="17"/>
        <v>0</v>
      </c>
    </row>
    <row r="41" spans="2:18" ht="17.25" customHeight="1" x14ac:dyDescent="0.15">
      <c r="B41" s="220" t="s">
        <v>64</v>
      </c>
      <c r="C41" s="223" t="s">
        <v>88</v>
      </c>
      <c r="D41" s="226"/>
      <c r="E41" s="227"/>
      <c r="F41" s="112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4"/>
      <c r="R41" s="115" t="str">
        <f>IF(D41="","",SUM(F41:Q41))</f>
        <v/>
      </c>
    </row>
    <row r="42" spans="2:18" ht="17.25" customHeight="1" x14ac:dyDescent="0.15">
      <c r="B42" s="221"/>
      <c r="C42" s="224"/>
      <c r="D42" s="228"/>
      <c r="E42" s="229"/>
      <c r="F42" s="116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8"/>
      <c r="R42" s="119" t="str">
        <f t="shared" ref="R42:R44" si="20">IF(D42="","",SUM(F42:Q42))</f>
        <v/>
      </c>
    </row>
    <row r="43" spans="2:18" ht="17.25" customHeight="1" x14ac:dyDescent="0.15">
      <c r="B43" s="221"/>
      <c r="C43" s="224"/>
      <c r="D43" s="228"/>
      <c r="E43" s="229"/>
      <c r="F43" s="116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8"/>
      <c r="R43" s="120" t="str">
        <f t="shared" si="20"/>
        <v/>
      </c>
    </row>
    <row r="44" spans="2:18" ht="17.25" customHeight="1" x14ac:dyDescent="0.15">
      <c r="B44" s="222"/>
      <c r="C44" s="225"/>
      <c r="D44" s="230"/>
      <c r="E44" s="231"/>
      <c r="F44" s="121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3"/>
      <c r="R44" s="124" t="str">
        <f t="shared" si="20"/>
        <v/>
      </c>
    </row>
    <row r="45" spans="2:18" ht="17.25" customHeight="1" x14ac:dyDescent="0.15">
      <c r="B45" s="232" t="s">
        <v>30</v>
      </c>
      <c r="C45" s="233"/>
      <c r="D45" s="238" t="s">
        <v>71</v>
      </c>
      <c r="E45" s="213"/>
      <c r="F45" s="125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7"/>
      <c r="R45" s="128">
        <f>SUM(F45:Q45)</f>
        <v>0</v>
      </c>
    </row>
    <row r="46" spans="2:18" ht="17.25" customHeight="1" x14ac:dyDescent="0.15">
      <c r="B46" s="234"/>
      <c r="C46" s="235"/>
      <c r="D46" s="238" t="s">
        <v>72</v>
      </c>
      <c r="E46" s="213"/>
      <c r="F46" s="125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7"/>
      <c r="R46" s="129">
        <f t="shared" ref="R46" si="21">SUM(F46:Q46)</f>
        <v>0</v>
      </c>
    </row>
    <row r="47" spans="2:18" ht="17.25" customHeight="1" x14ac:dyDescent="0.15">
      <c r="B47" s="236"/>
      <c r="C47" s="237"/>
      <c r="D47" s="238" t="s">
        <v>73</v>
      </c>
      <c r="E47" s="213"/>
      <c r="F47" s="125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7"/>
      <c r="R47" s="129">
        <f>SUM(F47:Q47)</f>
        <v>0</v>
      </c>
    </row>
    <row r="48" spans="2:18" ht="17.25" customHeight="1" x14ac:dyDescent="0.15">
      <c r="B48" s="211" t="s">
        <v>74</v>
      </c>
      <c r="C48" s="212"/>
      <c r="D48" s="212"/>
      <c r="E48" s="213"/>
      <c r="F48" s="130">
        <f>F40-F45-F46-F47</f>
        <v>0</v>
      </c>
      <c r="G48" s="131">
        <f t="shared" ref="G48:Q48" si="22">G40-G45-G46-G47</f>
        <v>0</v>
      </c>
      <c r="H48" s="131">
        <f t="shared" si="22"/>
        <v>0</v>
      </c>
      <c r="I48" s="131">
        <f t="shared" si="22"/>
        <v>0</v>
      </c>
      <c r="J48" s="131">
        <f t="shared" si="22"/>
        <v>0</v>
      </c>
      <c r="K48" s="131">
        <f t="shared" si="22"/>
        <v>0</v>
      </c>
      <c r="L48" s="131">
        <f t="shared" si="22"/>
        <v>0</v>
      </c>
      <c r="M48" s="131">
        <f t="shared" si="22"/>
        <v>0</v>
      </c>
      <c r="N48" s="131">
        <f t="shared" si="22"/>
        <v>0</v>
      </c>
      <c r="O48" s="131">
        <f t="shared" si="22"/>
        <v>0</v>
      </c>
      <c r="P48" s="131">
        <f t="shared" si="22"/>
        <v>0</v>
      </c>
      <c r="Q48" s="132">
        <f t="shared" si="22"/>
        <v>0</v>
      </c>
      <c r="R48" s="129">
        <f>SUM(F48:Q48)</f>
        <v>0</v>
      </c>
    </row>
    <row r="49" spans="2:18" ht="17.25" customHeight="1" thickBot="1" x14ac:dyDescent="0.2">
      <c r="B49" s="214" t="s">
        <v>75</v>
      </c>
      <c r="C49" s="215"/>
      <c r="D49" s="215"/>
      <c r="E49" s="216"/>
      <c r="F49" s="133">
        <f>MIN(F39,F48)</f>
        <v>0</v>
      </c>
      <c r="G49" s="134">
        <f t="shared" ref="G49:Q49" si="23">MIN(G39,G48)</f>
        <v>0</v>
      </c>
      <c r="H49" s="134">
        <f t="shared" si="23"/>
        <v>0</v>
      </c>
      <c r="I49" s="134">
        <f t="shared" si="23"/>
        <v>0</v>
      </c>
      <c r="J49" s="134">
        <f t="shared" si="23"/>
        <v>0</v>
      </c>
      <c r="K49" s="134">
        <f t="shared" si="23"/>
        <v>0</v>
      </c>
      <c r="L49" s="134">
        <f t="shared" si="23"/>
        <v>0</v>
      </c>
      <c r="M49" s="134">
        <f t="shared" si="23"/>
        <v>0</v>
      </c>
      <c r="N49" s="134">
        <f t="shared" si="23"/>
        <v>0</v>
      </c>
      <c r="O49" s="134">
        <f t="shared" si="23"/>
        <v>0</v>
      </c>
      <c r="P49" s="134">
        <f t="shared" si="23"/>
        <v>0</v>
      </c>
      <c r="Q49" s="135">
        <f t="shared" si="23"/>
        <v>0</v>
      </c>
      <c r="R49" s="152">
        <f>SUM(F49:Q49)</f>
        <v>0</v>
      </c>
    </row>
    <row r="50" spans="2:18" ht="17.25" customHeight="1" thickBot="1" x14ac:dyDescent="0.2">
      <c r="B50" s="217" t="s">
        <v>87</v>
      </c>
      <c r="C50" s="218"/>
      <c r="D50" s="218"/>
      <c r="E50" s="219"/>
      <c r="F50" s="136" t="s">
        <v>76</v>
      </c>
      <c r="G50" s="137" t="s">
        <v>76</v>
      </c>
      <c r="H50" s="137" t="s">
        <v>76</v>
      </c>
      <c r="I50" s="137" t="s">
        <v>76</v>
      </c>
      <c r="J50" s="137" t="s">
        <v>76</v>
      </c>
      <c r="K50" s="137" t="s">
        <v>76</v>
      </c>
      <c r="L50" s="137" t="s">
        <v>76</v>
      </c>
      <c r="M50" s="137" t="s">
        <v>76</v>
      </c>
      <c r="N50" s="137" t="s">
        <v>76</v>
      </c>
      <c r="O50" s="137" t="s">
        <v>76</v>
      </c>
      <c r="P50" s="137" t="s">
        <v>76</v>
      </c>
      <c r="Q50" s="138" t="s">
        <v>76</v>
      </c>
      <c r="R50" s="139">
        <f>ROUNDDOWN(R49*3/4,-3)</f>
        <v>0</v>
      </c>
    </row>
  </sheetData>
  <mergeCells count="48">
    <mergeCell ref="B39:E39"/>
    <mergeCell ref="B40:E40"/>
    <mergeCell ref="B48:E48"/>
    <mergeCell ref="B49:E49"/>
    <mergeCell ref="B50:E50"/>
    <mergeCell ref="B41:B44"/>
    <mergeCell ref="C41:C44"/>
    <mergeCell ref="D41:E41"/>
    <mergeCell ref="D42:E42"/>
    <mergeCell ref="D43:E43"/>
    <mergeCell ref="D44:E44"/>
    <mergeCell ref="B45:C47"/>
    <mergeCell ref="D45:E45"/>
    <mergeCell ref="D46:E46"/>
    <mergeCell ref="D47:E47"/>
    <mergeCell ref="B35:B38"/>
    <mergeCell ref="C35:E35"/>
    <mergeCell ref="C36:E36"/>
    <mergeCell ref="D37:E37"/>
    <mergeCell ref="D38:E38"/>
    <mergeCell ref="C29:E29"/>
    <mergeCell ref="C30:E30"/>
    <mergeCell ref="B29:B30"/>
    <mergeCell ref="B33:E33"/>
    <mergeCell ref="B34:E34"/>
    <mergeCell ref="C10:C14"/>
    <mergeCell ref="C15:C19"/>
    <mergeCell ref="C20:C24"/>
    <mergeCell ref="D5:E5"/>
    <mergeCell ref="D10:E10"/>
    <mergeCell ref="D15:E15"/>
    <mergeCell ref="D20:E20"/>
    <mergeCell ref="B3:E3"/>
    <mergeCell ref="B4:B28"/>
    <mergeCell ref="C4:E4"/>
    <mergeCell ref="D6:E6"/>
    <mergeCell ref="D7:D9"/>
    <mergeCell ref="D11:E11"/>
    <mergeCell ref="C25:E25"/>
    <mergeCell ref="C26:E26"/>
    <mergeCell ref="C27:E27"/>
    <mergeCell ref="C28:E28"/>
    <mergeCell ref="D12:D14"/>
    <mergeCell ref="D16:E16"/>
    <mergeCell ref="D17:D19"/>
    <mergeCell ref="D21:E21"/>
    <mergeCell ref="D22:D24"/>
    <mergeCell ref="C5:C9"/>
  </mergeCells>
  <phoneticPr fontId="2"/>
  <dataValidations count="1">
    <dataValidation type="list" allowBlank="1" showInputMessage="1" showErrorMessage="1" sqref="F10:Q10 F15:Q15 F20:Q20 F5:Q5" xr:uid="{00000000-0002-0000-0000-000000000000}">
      <formula1>"　,吹田市,他市"</formula1>
    </dataValidation>
  </dataValidations>
  <printOptions horizontalCentered="1"/>
  <pageMargins left="0.70866141732283472" right="0.70866141732283472" top="0.55118110236220474" bottom="0.43307086614173229" header="0.31496062992125984" footer="0.31496062992125984"/>
  <pageSetup paperSize="9" scale="62" fitToHeight="0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tabSelected="1" zoomScaleNormal="100" workbookViewId="0">
      <selection sqref="A1:F1"/>
    </sheetView>
  </sheetViews>
  <sheetFormatPr defaultRowHeight="20.25" customHeight="1" x14ac:dyDescent="0.15"/>
  <cols>
    <col min="1" max="2" width="5.625" style="1" customWidth="1"/>
    <col min="3" max="3" width="17.625" style="1" customWidth="1"/>
    <col min="4" max="5" width="17.625" style="17" customWidth="1"/>
    <col min="6" max="6" width="17.625" style="1" customWidth="1"/>
    <col min="7" max="16384" width="9" style="1"/>
  </cols>
  <sheetData>
    <row r="1" spans="1:6" ht="20.25" customHeight="1" x14ac:dyDescent="0.15">
      <c r="A1" s="239" t="s">
        <v>90</v>
      </c>
      <c r="B1" s="239"/>
      <c r="C1" s="239"/>
      <c r="D1" s="239"/>
      <c r="E1" s="239"/>
      <c r="F1" s="239"/>
    </row>
    <row r="3" spans="1:6" ht="36.75" customHeight="1" x14ac:dyDescent="0.15">
      <c r="A3" s="2" t="s">
        <v>22</v>
      </c>
      <c r="B3" s="2" t="s">
        <v>23</v>
      </c>
      <c r="C3" s="3" t="s">
        <v>24</v>
      </c>
      <c r="D3" s="4" t="s">
        <v>25</v>
      </c>
      <c r="E3" s="240" t="s">
        <v>26</v>
      </c>
      <c r="F3" s="240"/>
    </row>
    <row r="4" spans="1:6" ht="33" customHeight="1" x14ac:dyDescent="0.15">
      <c r="A4" s="241" t="s">
        <v>27</v>
      </c>
      <c r="B4" s="242" t="s">
        <v>28</v>
      </c>
      <c r="C4" s="5" t="s">
        <v>29</v>
      </c>
      <c r="D4" s="6">
        <f>'①補助金明細 '!R30</f>
        <v>0</v>
      </c>
      <c r="E4" s="243" t="s">
        <v>45</v>
      </c>
      <c r="F4" s="243"/>
    </row>
    <row r="5" spans="1:6" ht="33" customHeight="1" x14ac:dyDescent="0.15">
      <c r="A5" s="241"/>
      <c r="B5" s="242"/>
      <c r="C5" s="7" t="s">
        <v>32</v>
      </c>
      <c r="D5" s="9">
        <f>'①補助金明細 '!T29</f>
        <v>0</v>
      </c>
      <c r="E5" s="244" t="s">
        <v>33</v>
      </c>
      <c r="F5" s="244"/>
    </row>
    <row r="6" spans="1:6" ht="33" customHeight="1" x14ac:dyDescent="0.15">
      <c r="A6" s="241"/>
      <c r="B6" s="242"/>
      <c r="C6" s="7" t="s">
        <v>30</v>
      </c>
      <c r="D6" s="8">
        <f>'①補助金明細 '!T30</f>
        <v>0</v>
      </c>
      <c r="E6" s="244" t="s">
        <v>31</v>
      </c>
      <c r="F6" s="244"/>
    </row>
    <row r="7" spans="1:6" ht="33" customHeight="1" x14ac:dyDescent="0.15">
      <c r="A7" s="241"/>
      <c r="B7" s="242"/>
      <c r="C7" s="7" t="s">
        <v>56</v>
      </c>
      <c r="D7" s="9">
        <f>'①補助金明細 '!T31</f>
        <v>0</v>
      </c>
      <c r="E7" s="245" t="s">
        <v>57</v>
      </c>
      <c r="F7" s="246"/>
    </row>
    <row r="8" spans="1:6" ht="33" customHeight="1" x14ac:dyDescent="0.15">
      <c r="A8" s="241"/>
      <c r="B8" s="242"/>
      <c r="C8" s="7" t="s">
        <v>34</v>
      </c>
      <c r="D8" s="10"/>
      <c r="E8" s="247"/>
      <c r="F8" s="247"/>
    </row>
    <row r="9" spans="1:6" ht="33" customHeight="1" x14ac:dyDescent="0.15">
      <c r="A9" s="241"/>
      <c r="B9" s="242"/>
      <c r="C9" s="7" t="s">
        <v>35</v>
      </c>
      <c r="D9" s="11"/>
      <c r="E9" s="247"/>
      <c r="F9" s="247"/>
    </row>
    <row r="10" spans="1:6" ht="33" customHeight="1" x14ac:dyDescent="0.15">
      <c r="A10" s="241"/>
      <c r="B10" s="242"/>
      <c r="C10" s="12" t="s">
        <v>36</v>
      </c>
      <c r="D10" s="13"/>
      <c r="E10" s="248"/>
      <c r="F10" s="248"/>
    </row>
    <row r="11" spans="1:6" ht="33" customHeight="1" x14ac:dyDescent="0.15">
      <c r="A11" s="241"/>
      <c r="B11" s="242"/>
      <c r="C11" s="14" t="s">
        <v>37</v>
      </c>
      <c r="D11" s="15">
        <f>SUM(D4:D10)</f>
        <v>0</v>
      </c>
      <c r="E11" s="242" t="s">
        <v>38</v>
      </c>
      <c r="F11" s="242"/>
    </row>
    <row r="12" spans="1:6" ht="33" customHeight="1" x14ac:dyDescent="0.15">
      <c r="A12" s="241"/>
      <c r="B12" s="14" t="s">
        <v>39</v>
      </c>
      <c r="C12" s="16" t="s">
        <v>40</v>
      </c>
      <c r="D12" s="15">
        <f>②様式!R30</f>
        <v>0</v>
      </c>
      <c r="E12" s="242" t="s">
        <v>41</v>
      </c>
      <c r="F12" s="242"/>
    </row>
    <row r="13" spans="1:6" ht="33" customHeight="1" x14ac:dyDescent="0.15">
      <c r="A13" s="254" t="s">
        <v>77</v>
      </c>
      <c r="B13" s="242" t="s">
        <v>28</v>
      </c>
      <c r="C13" s="16" t="s">
        <v>29</v>
      </c>
      <c r="D13" s="15">
        <f>'①補助金明細 '!R50</f>
        <v>0</v>
      </c>
      <c r="E13" s="242" t="s">
        <v>38</v>
      </c>
      <c r="F13" s="242"/>
    </row>
    <row r="14" spans="1:6" ht="33" customHeight="1" x14ac:dyDescent="0.15">
      <c r="A14" s="241"/>
      <c r="B14" s="242"/>
      <c r="C14" s="7" t="s">
        <v>30</v>
      </c>
      <c r="D14" s="6">
        <f>SUM('①補助金明細 '!R45:R47)</f>
        <v>0</v>
      </c>
      <c r="E14" s="244" t="s">
        <v>78</v>
      </c>
      <c r="F14" s="244"/>
    </row>
    <row r="15" spans="1:6" ht="20.25" customHeight="1" x14ac:dyDescent="0.15">
      <c r="A15" s="241"/>
      <c r="B15" s="242"/>
      <c r="C15" s="7" t="s">
        <v>30</v>
      </c>
      <c r="D15" s="140">
        <f>D18-D13-D14</f>
        <v>0</v>
      </c>
      <c r="E15" s="252" t="s">
        <v>79</v>
      </c>
      <c r="F15" s="253"/>
    </row>
    <row r="16" spans="1:6" ht="20.25" customHeight="1" x14ac:dyDescent="0.15">
      <c r="A16" s="241"/>
      <c r="B16" s="242"/>
      <c r="C16" s="7" t="s">
        <v>36</v>
      </c>
      <c r="D16" s="10"/>
      <c r="E16" s="247"/>
      <c r="F16" s="247"/>
    </row>
    <row r="17" spans="1:6" ht="20.25" customHeight="1" x14ac:dyDescent="0.15">
      <c r="A17" s="241"/>
      <c r="B17" s="242"/>
      <c r="C17" s="14" t="s">
        <v>37</v>
      </c>
      <c r="D17" s="15">
        <f>SUM(D13:D16)</f>
        <v>0</v>
      </c>
      <c r="E17" s="242" t="s">
        <v>38</v>
      </c>
      <c r="F17" s="242"/>
    </row>
    <row r="18" spans="1:6" ht="20.25" customHeight="1" thickBot="1" x14ac:dyDescent="0.2">
      <c r="A18" s="241"/>
      <c r="B18" s="14" t="s">
        <v>39</v>
      </c>
      <c r="C18" s="16" t="s">
        <v>80</v>
      </c>
      <c r="D18" s="15">
        <f>F26</f>
        <v>0</v>
      </c>
      <c r="E18" s="249" t="s">
        <v>81</v>
      </c>
      <c r="F18" s="249"/>
    </row>
    <row r="19" spans="1:6" ht="20.25" customHeight="1" thickBot="1" x14ac:dyDescent="0.2">
      <c r="A19" s="192" t="s">
        <v>82</v>
      </c>
      <c r="B19" s="193"/>
      <c r="C19" s="250"/>
      <c r="D19" s="141">
        <f>D4+D13</f>
        <v>0</v>
      </c>
      <c r="E19" s="251" t="s">
        <v>38</v>
      </c>
      <c r="F19" s="194"/>
    </row>
    <row r="20" spans="1:6" ht="20.25" customHeight="1" x14ac:dyDescent="0.15">
      <c r="A20" s="1" t="s">
        <v>89</v>
      </c>
    </row>
    <row r="21" spans="1:6" ht="20.25" customHeight="1" x14ac:dyDescent="0.15">
      <c r="D21" s="142"/>
    </row>
    <row r="22" spans="1:6" ht="20.25" customHeight="1" x14ac:dyDescent="0.15">
      <c r="C22" s="1" t="s">
        <v>83</v>
      </c>
    </row>
    <row r="23" spans="1:6" ht="20.25" customHeight="1" x14ac:dyDescent="0.15">
      <c r="C23" s="143" t="s">
        <v>84</v>
      </c>
      <c r="D23" s="144" t="s">
        <v>85</v>
      </c>
      <c r="E23" s="144" t="s">
        <v>84</v>
      </c>
      <c r="F23" s="143" t="s">
        <v>85</v>
      </c>
    </row>
    <row r="24" spans="1:6" ht="20.25" customHeight="1" x14ac:dyDescent="0.15">
      <c r="C24" s="15" t="str">
        <f>IF('①補助金明細 '!D41="","",'①補助金明細 '!D41)</f>
        <v/>
      </c>
      <c r="D24" s="15" t="str">
        <f>IF('①補助金明細 '!R41="","",'①補助金明細 '!R41)</f>
        <v/>
      </c>
      <c r="E24" s="15" t="str">
        <f>IF('①補助金明細 '!D43="","",'①補助金明細 '!D43)</f>
        <v/>
      </c>
      <c r="F24" s="145" t="str">
        <f>IF('①補助金明細 '!R43="","",'①補助金明細 '!R43)</f>
        <v/>
      </c>
    </row>
    <row r="25" spans="1:6" ht="20.25" customHeight="1" thickBot="1" x14ac:dyDescent="0.2">
      <c r="C25" s="15" t="str">
        <f>IF('①補助金明細 '!D42="","",'①補助金明細 '!D42)</f>
        <v/>
      </c>
      <c r="D25" s="15" t="str">
        <f>IF('①補助金明細 '!R42="","",'①補助金明細 '!R42)</f>
        <v/>
      </c>
      <c r="E25" s="15" t="str">
        <f>IF('①補助金明細 '!D44="","",'①補助金明細 '!D44)</f>
        <v/>
      </c>
      <c r="F25" s="145" t="str">
        <f>IF('①補助金明細 '!R44="","",'①補助金明細 '!R44)</f>
        <v/>
      </c>
    </row>
    <row r="26" spans="1:6" ht="20.25" customHeight="1" thickBot="1" x14ac:dyDescent="0.2">
      <c r="E26" s="146" t="s">
        <v>86</v>
      </c>
      <c r="F26" s="147">
        <f>SUM(D24:D25,F24:F25)</f>
        <v>0</v>
      </c>
    </row>
  </sheetData>
  <mergeCells count="23">
    <mergeCell ref="E18:F18"/>
    <mergeCell ref="A19:C19"/>
    <mergeCell ref="E19:F19"/>
    <mergeCell ref="B13:B17"/>
    <mergeCell ref="E13:F13"/>
    <mergeCell ref="E15:F15"/>
    <mergeCell ref="E16:F16"/>
    <mergeCell ref="E17:F17"/>
    <mergeCell ref="E14:F14"/>
    <mergeCell ref="A13:A18"/>
    <mergeCell ref="A1:F1"/>
    <mergeCell ref="E3:F3"/>
    <mergeCell ref="A4:A12"/>
    <mergeCell ref="B4:B11"/>
    <mergeCell ref="E4:F4"/>
    <mergeCell ref="E6:F6"/>
    <mergeCell ref="E7:F7"/>
    <mergeCell ref="E8:F8"/>
    <mergeCell ref="E9:F9"/>
    <mergeCell ref="E10:F10"/>
    <mergeCell ref="E11:F11"/>
    <mergeCell ref="E12:F12"/>
    <mergeCell ref="E5:F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Header>&amp;L&amp;"游ゴシック,標準"参考様式1-1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①補助金明細 </vt:lpstr>
      <vt:lpstr>②様式</vt:lpstr>
      <vt:lpstr>'①補助金明細 '!Print_Area</vt:lpstr>
      <vt:lpstr>'①補助金明細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2024-06-26T04:32:25Z</cp:lastPrinted>
  <dcterms:created xsi:type="dcterms:W3CDTF">2018-07-03T07:07:12Z</dcterms:created>
  <dcterms:modified xsi:type="dcterms:W3CDTF">2026-05-11T09:09:30Z</dcterms:modified>
</cp:coreProperties>
</file>