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153\室課専用\60_支給決定グループ\10_事業\006_ホームページ\01_掲載様式\03_計画相談支援事業所関係様式\"/>
    </mc:Choice>
  </mc:AlternateContent>
  <bookViews>
    <workbookView xWindow="9300" yWindow="45" windowWidth="10515" windowHeight="9420" tabRatio="798" activeTab="2"/>
  </bookViews>
  <sheets>
    <sheet name="入力シート" sheetId="20" r:id="rId1"/>
    <sheet name="時間計算" sheetId="21" r:id="rId2"/>
    <sheet name="家族構成図" sheetId="26" r:id="rId3"/>
    <sheet name="ジェノグラム" sheetId="27" state="hidden" r:id="rId4"/>
    <sheet name="1_1計画案" sheetId="1" r:id="rId5"/>
    <sheet name="１_2計画案週" sheetId="15" r:id="rId6"/>
    <sheet name="現状別紙１" sheetId="8" r:id="rId7"/>
    <sheet name="現状別紙２" sheetId="28" r:id="rId8"/>
    <sheet name="別紙２" sheetId="13" r:id="rId9"/>
    <sheet name="2_1計画" sheetId="16" r:id="rId10"/>
    <sheet name="2_2計画週" sheetId="17" r:id="rId11"/>
    <sheet name="3_1モニタ" sheetId="18" r:id="rId12"/>
    <sheet name="3_2モニタ週" sheetId="19" r:id="rId13"/>
  </sheets>
  <definedNames>
    <definedName name="_xlnm.Print_Area" localSheetId="4">'1_1計画案'!$A$1:$BL$94</definedName>
    <definedName name="_xlnm.Print_Area" localSheetId="5">'１_2計画案週'!$A$1:$BK$67</definedName>
    <definedName name="_xlnm.Print_Area" localSheetId="9">'2_1計画'!$A:$BR</definedName>
    <definedName name="_xlnm.Print_Area" localSheetId="10">'2_2計画週'!$A:$BK</definedName>
    <definedName name="_xlnm.Print_Area" localSheetId="11">'3_1モニタ'!$A:$BM</definedName>
    <definedName name="_xlnm.Print_Area" localSheetId="7">現状別紙２!$A$1:$BK$58</definedName>
    <definedName name="_xlnm.Print_Area" localSheetId="8">別紙２!$A$1:$BK$58</definedName>
  </definedNames>
  <calcPr calcId="162913"/>
</workbook>
</file>

<file path=xl/calcChain.xml><?xml version="1.0" encoding="utf-8"?>
<calcChain xmlns="http://schemas.openxmlformats.org/spreadsheetml/2006/main">
  <c r="F9" i="18" l="1"/>
  <c r="E9" i="16"/>
  <c r="AD7" i="19" l="1"/>
  <c r="I7" i="19"/>
  <c r="I6" i="19"/>
  <c r="AF7" i="18"/>
  <c r="K7" i="18"/>
  <c r="K6" i="18"/>
  <c r="I7" i="17"/>
  <c r="I6" i="17"/>
  <c r="AD7" i="17"/>
  <c r="AI7" i="16"/>
  <c r="I7" i="16"/>
  <c r="I6" i="16"/>
  <c r="AD6" i="15"/>
  <c r="I7" i="15"/>
  <c r="I6" i="15"/>
  <c r="I57" i="1"/>
  <c r="AE57" i="1"/>
  <c r="I7" i="1"/>
  <c r="AE6" i="1"/>
  <c r="I6" i="1"/>
  <c r="I14" i="16" l="1"/>
  <c r="BB12" i="17" l="1"/>
  <c r="BB12" i="19" s="1"/>
  <c r="E66" i="17" l="1"/>
  <c r="E66" i="19" s="1"/>
  <c r="E65" i="17"/>
  <c r="E65" i="19" s="1"/>
  <c r="E64" i="17"/>
  <c r="E64" i="19" s="1"/>
  <c r="E63" i="17"/>
  <c r="E63" i="19" s="1"/>
  <c r="E62" i="17"/>
  <c r="E62" i="19" s="1"/>
  <c r="BB37" i="17"/>
  <c r="BB37" i="19" s="1"/>
  <c r="BB47" i="17"/>
  <c r="BB47" i="19" s="1"/>
  <c r="BB46" i="17"/>
  <c r="BB46" i="19" s="1"/>
  <c r="BB45" i="17"/>
  <c r="BB45" i="19" s="1"/>
  <c r="BB44" i="17"/>
  <c r="BB44" i="19" s="1"/>
  <c r="BB43" i="17"/>
  <c r="BB43" i="19" s="1"/>
  <c r="BB42" i="17"/>
  <c r="BB42" i="19" s="1"/>
  <c r="BB41" i="17"/>
  <c r="BB41" i="19" s="1"/>
  <c r="BB40" i="17"/>
  <c r="BB40" i="19" s="1"/>
  <c r="BB39" i="17"/>
  <c r="BB39" i="19" s="1"/>
  <c r="BB38" i="17"/>
  <c r="BB38" i="19" s="1"/>
  <c r="BB36" i="17"/>
  <c r="BB36" i="19" s="1"/>
  <c r="BJ27" i="16"/>
  <c r="BJ43" i="16"/>
  <c r="BJ39" i="16"/>
  <c r="BJ35" i="16"/>
  <c r="BJ31" i="16"/>
  <c r="BJ23" i="16"/>
  <c r="BG43" i="16"/>
  <c r="BG39" i="16"/>
  <c r="BG35" i="16"/>
  <c r="BG31" i="16"/>
  <c r="BG27" i="16"/>
  <c r="BG23" i="16"/>
  <c r="AX43" i="16"/>
  <c r="AX39" i="16"/>
  <c r="AX35" i="16"/>
  <c r="AX31" i="16"/>
  <c r="AX27" i="16"/>
  <c r="AX23" i="16"/>
  <c r="T43" i="16"/>
  <c r="K40" i="18" s="1"/>
  <c r="T39" i="16"/>
  <c r="K36" i="18" s="1"/>
  <c r="T35" i="16"/>
  <c r="K32" i="18" s="1"/>
  <c r="T31" i="16"/>
  <c r="K28" i="18" s="1"/>
  <c r="T27" i="16"/>
  <c r="K24" i="18" s="1"/>
  <c r="T23" i="16"/>
  <c r="K20" i="18" s="1"/>
  <c r="K43" i="16"/>
  <c r="B40" i="18" s="1"/>
  <c r="K39" i="16"/>
  <c r="B36" i="18" s="1"/>
  <c r="K35" i="16"/>
  <c r="B32" i="18" s="1"/>
  <c r="K31" i="16"/>
  <c r="B28" i="18" s="1"/>
  <c r="K27" i="16"/>
  <c r="B24" i="18" s="1"/>
  <c r="K23" i="16"/>
  <c r="B20" i="18" s="1"/>
  <c r="B43" i="16"/>
  <c r="B39" i="16"/>
  <c r="B35" i="16"/>
  <c r="B31" i="16"/>
  <c r="B27" i="16"/>
  <c r="B23" i="16"/>
  <c r="I16" i="16"/>
  <c r="I19" i="16"/>
  <c r="I18" i="16"/>
  <c r="I17" i="16"/>
  <c r="I15" i="16"/>
  <c r="A12" i="18" s="1"/>
  <c r="L13" i="16"/>
  <c r="L12" i="16"/>
  <c r="L11" i="16"/>
  <c r="BB34" i="17"/>
  <c r="BB34" i="19" s="1"/>
  <c r="BB33" i="17"/>
  <c r="BB33" i="19" s="1"/>
  <c r="BB32" i="17"/>
  <c r="BB32" i="19" s="1"/>
  <c r="BB31" i="17"/>
  <c r="BB31" i="19" s="1"/>
  <c r="BB30" i="17"/>
  <c r="BB30" i="19" s="1"/>
  <c r="BB29" i="17"/>
  <c r="BB29" i="19" s="1"/>
  <c r="BB28" i="17"/>
  <c r="BB28" i="19" s="1"/>
  <c r="BB27" i="17"/>
  <c r="BB27" i="19" s="1"/>
  <c r="BB26" i="17"/>
  <c r="BB26" i="19" s="1"/>
  <c r="BB25" i="17"/>
  <c r="BB25" i="19" s="1"/>
  <c r="BB24" i="17"/>
  <c r="BB24" i="19" s="1"/>
  <c r="BB23" i="17"/>
  <c r="BB23" i="19" s="1"/>
  <c r="BB22" i="17"/>
  <c r="BB22" i="19" s="1"/>
  <c r="BB21" i="17"/>
  <c r="BB21" i="19" s="1"/>
  <c r="BB20" i="17"/>
  <c r="BB20" i="19" s="1"/>
  <c r="BB19" i="17"/>
  <c r="BB19" i="19" s="1"/>
  <c r="BB18" i="17"/>
  <c r="BB18" i="19" s="1"/>
  <c r="BB17" i="17"/>
  <c r="BB17" i="19" s="1"/>
  <c r="BB16" i="17"/>
  <c r="BB16" i="19" s="1"/>
  <c r="BB15" i="17"/>
  <c r="BB15" i="19" s="1"/>
  <c r="BB14" i="17"/>
  <c r="BB14" i="19" s="1"/>
  <c r="BB13" i="17"/>
  <c r="BB13" i="19" s="1"/>
  <c r="BB11" i="13"/>
  <c r="AY5" i="28" l="1"/>
  <c r="AY4" i="28"/>
  <c r="AD4" i="28"/>
  <c r="I4" i="28"/>
  <c r="A4" i="20" l="1"/>
  <c r="A5" i="20" l="1"/>
  <c r="A6" i="20"/>
  <c r="A7" i="20" l="1"/>
  <c r="A8" i="20" l="1"/>
  <c r="A9" i="20"/>
  <c r="A10" i="20" s="1"/>
  <c r="A11" i="20" l="1"/>
  <c r="A12" i="20" s="1"/>
  <c r="A13" i="20" l="1"/>
  <c r="A14" i="20" s="1"/>
  <c r="A15" i="20" l="1"/>
  <c r="A16" i="20"/>
  <c r="BS30" i="27"/>
  <c r="BR39" i="27"/>
  <c r="A17" i="20" l="1"/>
  <c r="Y16" i="27"/>
  <c r="AM16" i="27"/>
  <c r="CJ16" i="27"/>
  <c r="CX16" i="27"/>
  <c r="DN2" i="27"/>
  <c r="CZ2" i="27"/>
  <c r="CH2" i="27"/>
  <c r="BT2" i="27"/>
  <c r="BC2" i="27"/>
  <c r="W2" i="27"/>
  <c r="I2" i="27"/>
  <c r="AO2" i="27"/>
  <c r="DK16" i="27"/>
  <c r="DB16" i="27"/>
  <c r="BV16" i="27"/>
  <c r="BM16" i="27"/>
  <c r="AZ16" i="27"/>
  <c r="AQ16" i="27"/>
  <c r="K16" i="27"/>
  <c r="B16" i="27"/>
  <c r="CV30" i="27"/>
  <c r="CE30" i="27"/>
  <c r="R30" i="27"/>
  <c r="AI30" i="27"/>
  <c r="CS16" i="27"/>
  <c r="CE16" i="27"/>
  <c r="DI2" i="27"/>
  <c r="CU2" i="27"/>
  <c r="CC2" i="27"/>
  <c r="BO2" i="27"/>
  <c r="AX2" i="27"/>
  <c r="AJ2" i="27"/>
  <c r="D2" i="27"/>
  <c r="R2" i="27"/>
  <c r="T16" i="27"/>
  <c r="AH16" i="27"/>
  <c r="G16" i="27"/>
  <c r="P16" i="27"/>
  <c r="AV16" i="27"/>
  <c r="BE16" i="27"/>
  <c r="BR16" i="27"/>
  <c r="CA16" i="27"/>
  <c r="DG16" i="27"/>
  <c r="DP16" i="27"/>
  <c r="DA30" i="27"/>
  <c r="CJ30" i="27"/>
  <c r="AN30" i="27"/>
  <c r="W30" i="27"/>
  <c r="AT44" i="27"/>
  <c r="CD44" i="27"/>
  <c r="BU44" i="27"/>
  <c r="BL44" i="27"/>
  <c r="BC44" i="27"/>
  <c r="DM11" i="27"/>
  <c r="CY11" i="27"/>
  <c r="CG11" i="27"/>
  <c r="BS11" i="27"/>
  <c r="BB11" i="27"/>
  <c r="AN11" i="27"/>
  <c r="H11" i="27"/>
  <c r="V11" i="27"/>
  <c r="F25" i="27"/>
  <c r="O25" i="27"/>
  <c r="X25" i="27"/>
  <c r="AL25" i="27"/>
  <c r="AU25" i="27"/>
  <c r="BD25" i="27"/>
  <c r="BQ25" i="27"/>
  <c r="BZ25" i="27"/>
  <c r="CI25" i="27"/>
  <c r="CW25" i="27"/>
  <c r="DF25" i="27"/>
  <c r="DO25" i="27"/>
  <c r="CZ39" i="27"/>
  <c r="CI39" i="27"/>
  <c r="AM39" i="27"/>
  <c r="V39" i="27"/>
  <c r="CC53" i="27"/>
  <c r="A18" i="20" l="1"/>
  <c r="A19" i="20" s="1"/>
  <c r="A20" i="20" s="1"/>
  <c r="A21" i="20" s="1"/>
  <c r="A24" i="20" s="1"/>
  <c r="A25" i="20" s="1"/>
  <c r="A26" i="20" s="1"/>
  <c r="A28" i="20" s="1"/>
  <c r="A30" i="20" s="1"/>
  <c r="A31" i="20" s="1"/>
  <c r="A32" i="20" s="1"/>
  <c r="A33" i="20" s="1"/>
  <c r="A35" i="20" s="1"/>
  <c r="A38" i="20" s="1"/>
  <c r="A39" i="20" s="1"/>
  <c r="A40" i="20" s="1"/>
  <c r="A41" i="20" s="1"/>
  <c r="BT53" i="27"/>
  <c r="BK53" i="27"/>
  <c r="BB53" i="27"/>
  <c r="AS53" i="27"/>
  <c r="A42" i="20" l="1"/>
  <c r="A43" i="20" s="1"/>
  <c r="C3" i="26"/>
  <c r="BN30" i="27" s="1"/>
  <c r="AE55" i="1" l="1"/>
  <c r="AE4" i="1"/>
  <c r="AD4" i="15"/>
  <c r="AD4" i="19" l="1"/>
  <c r="AF4" i="18"/>
  <c r="AD4" i="17"/>
  <c r="AI4" i="16"/>
  <c r="AD4" i="13"/>
  <c r="E35" i="20" l="1"/>
  <c r="E34" i="20" l="1"/>
  <c r="AU44" i="21"/>
  <c r="AU43" i="21"/>
  <c r="BE45" i="21"/>
  <c r="F45" i="21" s="1"/>
  <c r="BE44" i="21"/>
  <c r="F44" i="21" s="1"/>
  <c r="BE43" i="21"/>
  <c r="F43" i="21" s="1"/>
  <c r="BE42" i="21"/>
  <c r="BE41" i="21"/>
  <c r="F41" i="21" s="1"/>
  <c r="BE40" i="21"/>
  <c r="AU41" i="21" l="1"/>
  <c r="F42" i="21"/>
  <c r="AU42" i="21" s="1"/>
  <c r="AU45" i="21"/>
  <c r="F40" i="21"/>
  <c r="AU40" i="21" s="1"/>
  <c r="AF64" i="1"/>
  <c r="N71" i="1"/>
  <c r="N69" i="1"/>
  <c r="N68" i="1"/>
  <c r="I58" i="1" l="1"/>
  <c r="E9" i="1"/>
  <c r="AZ57" i="1"/>
  <c r="AZ6" i="1"/>
  <c r="AZ55" i="1"/>
  <c r="AZ4" i="1"/>
  <c r="I55" i="1"/>
  <c r="I4" i="1"/>
  <c r="I9" i="15" l="1"/>
  <c r="I9" i="19"/>
  <c r="I9" i="17"/>
  <c r="C34" i="20"/>
  <c r="C35" i="20"/>
  <c r="C33" i="20"/>
  <c r="D31" i="20"/>
  <c r="BB36" i="13" l="1"/>
  <c r="BB32" i="13"/>
  <c r="BB46" i="13"/>
  <c r="BB45" i="13"/>
  <c r="BB44" i="13"/>
  <c r="BB43" i="13"/>
  <c r="BB42" i="13"/>
  <c r="BB41" i="13"/>
  <c r="BB40" i="13"/>
  <c r="BB39" i="13"/>
  <c r="BB38" i="13"/>
  <c r="BB37" i="13"/>
  <c r="BB35" i="13"/>
  <c r="AS59" i="21"/>
  <c r="AS58" i="21"/>
  <c r="AS57" i="21"/>
  <c r="AS56" i="21"/>
  <c r="AS55" i="21"/>
  <c r="AS54" i="21"/>
  <c r="AS53" i="21"/>
  <c r="AS52" i="21"/>
  <c r="AS51" i="21"/>
  <c r="AS50" i="21"/>
  <c r="AR53" i="21" l="1"/>
  <c r="AR51" i="21"/>
  <c r="AS66" i="21"/>
  <c r="AR66" i="21" s="1"/>
  <c r="AS65" i="21"/>
  <c r="AS64" i="21"/>
  <c r="AR64" i="21" s="1"/>
  <c r="AS63" i="21"/>
  <c r="AR63" i="21" s="1"/>
  <c r="AS62" i="21"/>
  <c r="AS61" i="21"/>
  <c r="AS60" i="21"/>
  <c r="AR60" i="21" s="1"/>
  <c r="AV37" i="21" l="1"/>
  <c r="AW37" i="21" s="1"/>
  <c r="AV36" i="21"/>
  <c r="AW36" i="21" s="1"/>
  <c r="AV35" i="21"/>
  <c r="AW35" i="21" s="1"/>
  <c r="AU37" i="21"/>
  <c r="AU36" i="21"/>
  <c r="AT37" i="21"/>
  <c r="AT36" i="21"/>
  <c r="AT35" i="21"/>
  <c r="AS37" i="21"/>
  <c r="AS36" i="21"/>
  <c r="AS35" i="21"/>
  <c r="AR37" i="21"/>
  <c r="AR36" i="21"/>
  <c r="AR35" i="21"/>
  <c r="S36" i="21"/>
  <c r="S35" i="21"/>
  <c r="AU35" i="21" s="1"/>
  <c r="S37" i="21"/>
  <c r="AW17" i="21"/>
  <c r="AV19" i="21"/>
  <c r="AW19" i="21" s="1"/>
  <c r="AV18" i="21"/>
  <c r="AW18" i="21" s="1"/>
  <c r="AV17" i="21"/>
  <c r="AT19" i="21"/>
  <c r="AT18" i="21"/>
  <c r="AT17" i="21"/>
  <c r="AS19" i="21"/>
  <c r="AS18" i="21"/>
  <c r="AS17" i="21"/>
  <c r="AR19" i="21"/>
  <c r="AR17" i="21"/>
  <c r="S19" i="21"/>
  <c r="AU19" i="21" s="1"/>
  <c r="S18" i="21"/>
  <c r="AU18" i="21" s="1"/>
  <c r="S17" i="21"/>
  <c r="AU17" i="21" s="1"/>
  <c r="BB33" i="13" l="1"/>
  <c r="BB31" i="13"/>
  <c r="BB30" i="13"/>
  <c r="BB29" i="13"/>
  <c r="BB28" i="13"/>
  <c r="BB27" i="13"/>
  <c r="BB26" i="13"/>
  <c r="BB25" i="13"/>
  <c r="BB24" i="13"/>
  <c r="BB23" i="13"/>
  <c r="BB22" i="13"/>
  <c r="BB21" i="13"/>
  <c r="BB20" i="13"/>
  <c r="BB19" i="13"/>
  <c r="BB18" i="13"/>
  <c r="BB17" i="13"/>
  <c r="BB16" i="13"/>
  <c r="BB15" i="13"/>
  <c r="BB14" i="13"/>
  <c r="BB13" i="13"/>
  <c r="BB12" i="13"/>
  <c r="AV34" i="21" l="1"/>
  <c r="AW34" i="21" s="1"/>
  <c r="AV33" i="21"/>
  <c r="AW33" i="21" s="1"/>
  <c r="AV32" i="21"/>
  <c r="AW32" i="21" s="1"/>
  <c r="AV14" i="21"/>
  <c r="AW14" i="21" s="1"/>
  <c r="AV16" i="21"/>
  <c r="AW16" i="21" s="1"/>
  <c r="AV15" i="21"/>
  <c r="AW15" i="21" s="1"/>
  <c r="AR57" i="21" l="1"/>
  <c r="AR58" i="21" l="1"/>
  <c r="AR59" i="21"/>
  <c r="AZ6" i="21"/>
  <c r="AR5" i="21"/>
  <c r="BD5" i="21"/>
  <c r="BD6" i="21" s="1"/>
  <c r="BC5" i="21"/>
  <c r="BC6" i="21" s="1"/>
  <c r="BB5" i="21"/>
  <c r="BB6" i="21" s="1"/>
  <c r="BA5" i="21"/>
  <c r="BA6" i="21" s="1"/>
  <c r="AZ5" i="21"/>
  <c r="AY5" i="21"/>
  <c r="AY6" i="21" l="1"/>
  <c r="AR6" i="21" s="1"/>
  <c r="BD7" i="21"/>
  <c r="BD8" i="21" s="1"/>
  <c r="BB7" i="21"/>
  <c r="AZ7" i="21"/>
  <c r="AZ8" i="21" s="1"/>
  <c r="BC7" i="21"/>
  <c r="BC8" i="21" s="1"/>
  <c r="BC9" i="21" s="1"/>
  <c r="AR9" i="21" s="1"/>
  <c r="BA7" i="21"/>
  <c r="AY7" i="21" l="1"/>
  <c r="AY8" i="21" s="1"/>
  <c r="AY9" i="21" s="1"/>
  <c r="BC10" i="21"/>
  <c r="BC14" i="21" s="1"/>
  <c r="BC15" i="21" s="1"/>
  <c r="AZ9" i="21"/>
  <c r="AZ10" i="21" s="1"/>
  <c r="BD9" i="21"/>
  <c r="BD10" i="21" s="1"/>
  <c r="AR10" i="21" s="1"/>
  <c r="BB8" i="21"/>
  <c r="BA8" i="21"/>
  <c r="BA9" i="21" s="1"/>
  <c r="BA10" i="21" s="1"/>
  <c r="AR7" i="21"/>
  <c r="AY10" i="21"/>
  <c r="AY14" i="21" s="1"/>
  <c r="BC16" i="21" l="1"/>
  <c r="AZ14" i="21"/>
  <c r="AZ15" i="21" s="1"/>
  <c r="BA14" i="21"/>
  <c r="BA15" i="21" s="1"/>
  <c r="BA16" i="21" s="1"/>
  <c r="AR14" i="21"/>
  <c r="BD14" i="21"/>
  <c r="BD15" i="21" s="1"/>
  <c r="BB9" i="21"/>
  <c r="BB10" i="21" s="1"/>
  <c r="BB14" i="21" s="1"/>
  <c r="AR8" i="21"/>
  <c r="BC17" i="21"/>
  <c r="BC18" i="21" s="1"/>
  <c r="AY15" i="21"/>
  <c r="AY16" i="21" s="1"/>
  <c r="AR16" i="21" s="1"/>
  <c r="BA17" i="21" l="1"/>
  <c r="BA18" i="21" s="1"/>
  <c r="AR15" i="21"/>
  <c r="AZ16" i="21"/>
  <c r="AZ17" i="21" s="1"/>
  <c r="AZ18" i="21" s="1"/>
  <c r="AZ19" i="21" s="1"/>
  <c r="BD16" i="21"/>
  <c r="BD17" i="21" s="1"/>
  <c r="BC19" i="21"/>
  <c r="BC23" i="21" s="1"/>
  <c r="AY17" i="21"/>
  <c r="BB15" i="21"/>
  <c r="BB16" i="21" s="1"/>
  <c r="BA19" i="21" l="1"/>
  <c r="BA23" i="21" s="1"/>
  <c r="BA24" i="21" s="1"/>
  <c r="BA25" i="21" s="1"/>
  <c r="BD18" i="21"/>
  <c r="BD19" i="21" s="1"/>
  <c r="AZ23" i="21"/>
  <c r="AZ24" i="21" s="1"/>
  <c r="BB17" i="21"/>
  <c r="BB18" i="21" s="1"/>
  <c r="AY18" i="21"/>
  <c r="AR18" i="21" s="1"/>
  <c r="BC24" i="21"/>
  <c r="BD23" i="21" l="1"/>
  <c r="BD24" i="21" s="1"/>
  <c r="BD25" i="21" s="1"/>
  <c r="BB19" i="21"/>
  <c r="BB23" i="21" s="1"/>
  <c r="BB24" i="21" s="1"/>
  <c r="BB25" i="21" s="1"/>
  <c r="BB26" i="21" s="1"/>
  <c r="AZ25" i="21"/>
  <c r="AZ26" i="21" s="1"/>
  <c r="AR24" i="21"/>
  <c r="AY19" i="21"/>
  <c r="AY23" i="21" s="1"/>
  <c r="AR23" i="21" s="1"/>
  <c r="BC25" i="21"/>
  <c r="AR25" i="21"/>
  <c r="BA26" i="21"/>
  <c r="BA27" i="21" s="1"/>
  <c r="BA28" i="21" s="1"/>
  <c r="BD26" i="21" l="1"/>
  <c r="BD27" i="21" s="1"/>
  <c r="AY24" i="21"/>
  <c r="AY25" i="21" s="1"/>
  <c r="BC26" i="21"/>
  <c r="AZ27" i="21"/>
  <c r="BA32" i="21"/>
  <c r="AR26" i="21"/>
  <c r="BB27" i="21"/>
  <c r="BB28" i="21" s="1"/>
  <c r="BD28" i="21" l="1"/>
  <c r="BD32" i="21" s="1"/>
  <c r="BD33" i="21" s="1"/>
  <c r="BD34" i="21" s="1"/>
  <c r="BD35" i="21" s="1"/>
  <c r="BD36" i="21" s="1"/>
  <c r="BD37" i="21" s="1"/>
  <c r="AY26" i="21"/>
  <c r="AY27" i="21" s="1"/>
  <c r="AR28" i="21"/>
  <c r="BC27" i="21"/>
  <c r="BC28" i="21" s="1"/>
  <c r="BB32" i="21"/>
  <c r="BB33" i="21" s="1"/>
  <c r="BB34" i="21" s="1"/>
  <c r="BB35" i="21" s="1"/>
  <c r="BB36" i="21" s="1"/>
  <c r="BB37" i="21" s="1"/>
  <c r="AZ28" i="21"/>
  <c r="BA33" i="21"/>
  <c r="AY28" i="21" l="1"/>
  <c r="AY32" i="21" s="1"/>
  <c r="AY33" i="21" s="1"/>
  <c r="AY34" i="21" s="1"/>
  <c r="BD40" i="21"/>
  <c r="BD41" i="21" s="1"/>
  <c r="BD42" i="21" s="1"/>
  <c r="BD43" i="21" s="1"/>
  <c r="BD44" i="21" s="1"/>
  <c r="BD45" i="21" s="1"/>
  <c r="AR34" i="21"/>
  <c r="BC32" i="21"/>
  <c r="BC33" i="21" s="1"/>
  <c r="BA34" i="21"/>
  <c r="AZ32" i="21"/>
  <c r="AZ33" i="21" s="1"/>
  <c r="AZ34" i="21" s="1"/>
  <c r="BB40" i="21"/>
  <c r="BB41" i="21" s="1"/>
  <c r="BB42" i="21" s="1"/>
  <c r="AR27" i="21"/>
  <c r="AR40" i="21" l="1"/>
  <c r="AR32" i="21"/>
  <c r="AY35" i="21"/>
  <c r="AY36" i="21" s="1"/>
  <c r="AY37" i="21" s="1"/>
  <c r="AY40" i="21" s="1"/>
  <c r="AY41" i="21" s="1"/>
  <c r="BA35" i="21"/>
  <c r="BA36" i="21" s="1"/>
  <c r="BA37" i="21" s="1"/>
  <c r="AZ35" i="21"/>
  <c r="AZ36" i="21" s="1"/>
  <c r="AZ37" i="21" s="1"/>
  <c r="BB43" i="21"/>
  <c r="BB44" i="21" s="1"/>
  <c r="BB45" i="21" s="1"/>
  <c r="AR42" i="21"/>
  <c r="BC34" i="21"/>
  <c r="AR33" i="21"/>
  <c r="AY42" i="21" l="1"/>
  <c r="AY43" i="21" s="1"/>
  <c r="AY44" i="21" s="1"/>
  <c r="AY45" i="21" s="1"/>
  <c r="AR45" i="21" s="1"/>
  <c r="AZ40" i="21"/>
  <c r="BC35" i="21"/>
  <c r="BC36" i="21" s="1"/>
  <c r="BC37" i="21" s="1"/>
  <c r="BA40" i="21"/>
  <c r="BC40" i="21" l="1"/>
  <c r="BC41" i="21" s="1"/>
  <c r="BA41" i="21"/>
  <c r="BA42" i="21" s="1"/>
  <c r="BA43" i="21" s="1"/>
  <c r="AR43" i="21" s="1"/>
  <c r="AZ41" i="21"/>
  <c r="AZ42" i="21" s="1"/>
  <c r="AZ43" i="21" s="1"/>
  <c r="AZ44" i="21" s="1"/>
  <c r="AR44" i="21" s="1"/>
  <c r="AS41" i="21"/>
  <c r="AS45" i="21"/>
  <c r="AS44" i="21"/>
  <c r="AS43" i="21"/>
  <c r="AS42" i="21"/>
  <c r="AT40" i="21"/>
  <c r="AS40" i="21"/>
  <c r="BA44" i="21" l="1"/>
  <c r="BA45" i="21" s="1"/>
  <c r="AZ45" i="21"/>
  <c r="BC42" i="21"/>
  <c r="BC43" i="21" s="1"/>
  <c r="BC44" i="21" s="1"/>
  <c r="BC45" i="21" s="1"/>
  <c r="AR41" i="21"/>
  <c r="Y44" i="1" s="1"/>
  <c r="AT34" i="21"/>
  <c r="AS34" i="21"/>
  <c r="AT33" i="21"/>
  <c r="AS33" i="21"/>
  <c r="AT32" i="21"/>
  <c r="AS32" i="21"/>
  <c r="S32" i="21"/>
  <c r="S34" i="21"/>
  <c r="AU34" i="21" s="1"/>
  <c r="S33" i="21"/>
  <c r="AU33" i="21" s="1"/>
  <c r="Y28" i="21"/>
  <c r="AT28" i="21"/>
  <c r="AS28" i="21"/>
  <c r="AO28" i="21"/>
  <c r="AN28" i="21"/>
  <c r="AM28" i="21"/>
  <c r="AL28" i="21"/>
  <c r="AK28" i="21"/>
  <c r="AJ28" i="21"/>
  <c r="AI28" i="21"/>
  <c r="X28" i="21" s="1"/>
  <c r="R28" i="21" s="1"/>
  <c r="S14" i="21"/>
  <c r="S16" i="21"/>
  <c r="S15" i="21"/>
  <c r="AS49" i="21" s="1"/>
  <c r="AR49" i="21" s="1"/>
  <c r="AV28" i="21" l="1"/>
  <c r="AW28" i="21" s="1"/>
  <c r="Y37" i="1"/>
  <c r="W37" i="16" s="1"/>
  <c r="W44" i="16"/>
  <c r="Y45" i="1"/>
  <c r="W45" i="16" s="1"/>
  <c r="Y39" i="1"/>
  <c r="Y41" i="1"/>
  <c r="Y36" i="1"/>
  <c r="AS48" i="21"/>
  <c r="AR48" i="21" s="1"/>
  <c r="N67" i="1"/>
  <c r="Y46" i="1"/>
  <c r="AR50" i="21"/>
  <c r="AR52" i="21" s="1"/>
  <c r="Y26" i="1"/>
  <c r="Y34" i="1"/>
  <c r="Y42" i="1"/>
  <c r="Y38" i="1"/>
  <c r="Y30" i="1"/>
  <c r="Q28" i="21"/>
  <c r="E11" i="21"/>
  <c r="AU32" i="21"/>
  <c r="E29" i="21"/>
  <c r="V28" i="21"/>
  <c r="W28" i="21" s="1"/>
  <c r="S28" i="21" s="1"/>
  <c r="AU28" i="21" s="1"/>
  <c r="AU14" i="21"/>
  <c r="AU16" i="21"/>
  <c r="AU15" i="21"/>
  <c r="AT16" i="21"/>
  <c r="AT15" i="21"/>
  <c r="AT14" i="21"/>
  <c r="AS16" i="21"/>
  <c r="Y25" i="1" s="1"/>
  <c r="AS15" i="21"/>
  <c r="AS14" i="21"/>
  <c r="AQ14" i="21" s="1"/>
  <c r="W39" i="16" l="1"/>
  <c r="W41" i="16"/>
  <c r="W36" i="16"/>
  <c r="W46" i="16"/>
  <c r="W25" i="16"/>
  <c r="Y28" i="1"/>
  <c r="AR54" i="21"/>
  <c r="W38" i="16"/>
  <c r="W34" i="16"/>
  <c r="W30" i="16"/>
  <c r="W42" i="16"/>
  <c r="W26" i="16"/>
  <c r="AS27" i="21"/>
  <c r="Y40" i="1" s="1"/>
  <c r="AS26" i="21"/>
  <c r="AS25" i="21"/>
  <c r="AS24" i="21"/>
  <c r="Y29" i="1" s="1"/>
  <c r="AS23" i="21"/>
  <c r="AS10" i="21"/>
  <c r="AS9" i="21"/>
  <c r="AS8" i="21"/>
  <c r="Y35" i="1" s="1"/>
  <c r="AS7" i="21"/>
  <c r="AS6" i="21"/>
  <c r="AS5" i="21"/>
  <c r="Y23" i="1" s="1"/>
  <c r="AT27" i="21"/>
  <c r="AT26" i="21"/>
  <c r="AT25" i="21"/>
  <c r="AT24" i="21"/>
  <c r="AT23" i="21"/>
  <c r="AT10" i="21"/>
  <c r="AT9" i="21"/>
  <c r="AT8" i="21"/>
  <c r="AT7" i="21"/>
  <c r="AT6" i="21"/>
  <c r="AJ5" i="21"/>
  <c r="AR55" i="21" l="1"/>
  <c r="W29" i="16"/>
  <c r="W40" i="16"/>
  <c r="W28" i="16"/>
  <c r="W35" i="16"/>
  <c r="AR56" i="21"/>
  <c r="AT5" i="21"/>
  <c r="AR61" i="21" l="1"/>
  <c r="AK27" i="21"/>
  <c r="AJ27" i="21"/>
  <c r="AO27" i="21"/>
  <c r="AN27" i="21"/>
  <c r="AM27" i="21"/>
  <c r="AL27" i="21"/>
  <c r="AV27" i="21" s="1"/>
  <c r="AW27" i="21" s="1"/>
  <c r="AO26" i="21"/>
  <c r="AN26" i="21"/>
  <c r="AM26" i="21"/>
  <c r="AL26" i="21"/>
  <c r="AK26" i="21"/>
  <c r="AJ26" i="21"/>
  <c r="AO25" i="21"/>
  <c r="AN25" i="21"/>
  <c r="AM25" i="21"/>
  <c r="AL25" i="21"/>
  <c r="AK25" i="21"/>
  <c r="AJ25" i="21"/>
  <c r="AO24" i="21"/>
  <c r="AN24" i="21"/>
  <c r="AM24" i="21"/>
  <c r="AL24" i="21"/>
  <c r="AK24" i="21"/>
  <c r="AJ24" i="21"/>
  <c r="AO23" i="21"/>
  <c r="AN23" i="21"/>
  <c r="AM23" i="21"/>
  <c r="AL23" i="21"/>
  <c r="AK23" i="21"/>
  <c r="AJ23" i="21"/>
  <c r="AO10" i="21"/>
  <c r="AN10" i="21"/>
  <c r="AM10" i="21"/>
  <c r="AL10" i="21"/>
  <c r="AK10" i="21"/>
  <c r="AJ10" i="21"/>
  <c r="AO9" i="21"/>
  <c r="AN9" i="21"/>
  <c r="AM9" i="21"/>
  <c r="AL9" i="21"/>
  <c r="AK9" i="21"/>
  <c r="AJ9" i="21"/>
  <c r="AO8" i="21"/>
  <c r="AN8" i="21"/>
  <c r="AM8" i="21"/>
  <c r="AL8" i="21"/>
  <c r="AK8" i="21"/>
  <c r="AJ8" i="21"/>
  <c r="AO7" i="21"/>
  <c r="AN7" i="21"/>
  <c r="AM7" i="21"/>
  <c r="AL7" i="21"/>
  <c r="AK7" i="21"/>
  <c r="AJ7" i="21"/>
  <c r="AO6" i="21"/>
  <c r="AN6" i="21"/>
  <c r="AM6" i="21"/>
  <c r="AL6" i="21"/>
  <c r="AK6" i="21"/>
  <c r="AJ6" i="21"/>
  <c r="AO5" i="21"/>
  <c r="AN5" i="21"/>
  <c r="AM5" i="21"/>
  <c r="AL5" i="21"/>
  <c r="AK5" i="21"/>
  <c r="AI27" i="21"/>
  <c r="Q27" i="21" s="1"/>
  <c r="AI26" i="21"/>
  <c r="Q26" i="21" s="1"/>
  <c r="AI25" i="21"/>
  <c r="X25" i="21" s="1"/>
  <c r="AI24" i="21"/>
  <c r="X24" i="21" s="1"/>
  <c r="AI23" i="21"/>
  <c r="Q23" i="21" s="1"/>
  <c r="AI10" i="21"/>
  <c r="Q10" i="21" s="1"/>
  <c r="AI9" i="21"/>
  <c r="X9" i="21" s="1"/>
  <c r="AI8" i="21"/>
  <c r="Q8" i="21" s="1"/>
  <c r="AI7" i="21"/>
  <c r="Q7" i="21" s="1"/>
  <c r="AI6" i="21"/>
  <c r="X6" i="21" s="1"/>
  <c r="AI5" i="21"/>
  <c r="X5" i="21" s="1"/>
  <c r="Y27" i="21"/>
  <c r="Y26" i="21"/>
  <c r="Y25" i="21"/>
  <c r="Y24" i="21"/>
  <c r="Y23" i="21"/>
  <c r="Y10" i="21"/>
  <c r="Y9" i="21"/>
  <c r="Y8" i="21"/>
  <c r="Y7" i="21"/>
  <c r="Y6" i="21"/>
  <c r="Y5" i="21"/>
  <c r="S9" i="18"/>
  <c r="Q9" i="16"/>
  <c r="F42" i="20"/>
  <c r="F55" i="20"/>
  <c r="G55" i="20" s="1"/>
  <c r="F54" i="20"/>
  <c r="G54" i="20" s="1"/>
  <c r="F53" i="20"/>
  <c r="G53" i="20" s="1"/>
  <c r="F52" i="20"/>
  <c r="G52" i="20" s="1"/>
  <c r="F51" i="20"/>
  <c r="G51" i="20" s="1"/>
  <c r="F50" i="20"/>
  <c r="G50" i="20" s="1"/>
  <c r="F49" i="20"/>
  <c r="G49" i="20" s="1"/>
  <c r="F48" i="20"/>
  <c r="G48" i="20" s="1"/>
  <c r="F47" i="20"/>
  <c r="G47" i="20" s="1"/>
  <c r="F46" i="20"/>
  <c r="G46" i="20" s="1"/>
  <c r="F45" i="20"/>
  <c r="G45" i="20" s="1"/>
  <c r="F44" i="20"/>
  <c r="G44" i="20" s="1"/>
  <c r="Q9" i="1"/>
  <c r="AD6" i="19"/>
  <c r="AY6" i="19"/>
  <c r="BA6" i="18"/>
  <c r="AY6" i="17"/>
  <c r="BI6" i="16"/>
  <c r="AY5" i="13"/>
  <c r="AY4" i="8"/>
  <c r="AY6" i="15"/>
  <c r="AY4" i="19"/>
  <c r="BA4" i="18"/>
  <c r="AY4" i="17"/>
  <c r="BI4" i="16"/>
  <c r="AY4" i="13"/>
  <c r="AD4" i="8"/>
  <c r="AY4" i="15"/>
  <c r="I4" i="19"/>
  <c r="K4" i="18"/>
  <c r="I4" i="17"/>
  <c r="I4" i="16"/>
  <c r="I4" i="13"/>
  <c r="I4" i="15"/>
  <c r="I25" i="8"/>
  <c r="AY25" i="8"/>
  <c r="BH25" i="8"/>
  <c r="AY24" i="8"/>
  <c r="AY23" i="8"/>
  <c r="V24" i="8"/>
  <c r="I23" i="8"/>
  <c r="I24" i="8"/>
  <c r="AD21" i="8"/>
  <c r="I21" i="8"/>
  <c r="F6" i="20"/>
  <c r="F7" i="20" s="1"/>
  <c r="AD6" i="17"/>
  <c r="AV10" i="21" l="1"/>
  <c r="AW10" i="21" s="1"/>
  <c r="AV8" i="21"/>
  <c r="AW8" i="21" s="1"/>
  <c r="AV26" i="21"/>
  <c r="AW26" i="21" s="1"/>
  <c r="AV6" i="21"/>
  <c r="AW6" i="21" s="1"/>
  <c r="AV9" i="21"/>
  <c r="AW9" i="21" s="1"/>
  <c r="D9" i="20"/>
  <c r="D3" i="26" s="1"/>
  <c r="BD39" i="27" s="1"/>
  <c r="AV7" i="21"/>
  <c r="AW7" i="21" s="1"/>
  <c r="D43" i="20"/>
  <c r="AV24" i="21"/>
  <c r="AW24" i="21" s="1"/>
  <c r="AV23" i="21"/>
  <c r="AW23" i="21" s="1"/>
  <c r="AR62" i="21"/>
  <c r="AV25" i="21"/>
  <c r="AW25" i="21" s="1"/>
  <c r="AV5" i="21"/>
  <c r="AW5" i="21" s="1"/>
  <c r="AQ15" i="21"/>
  <c r="AQ16" i="21" s="1"/>
  <c r="R9" i="21"/>
  <c r="R25" i="21"/>
  <c r="AF6" i="18"/>
  <c r="AI6" i="16"/>
  <c r="Q5" i="21"/>
  <c r="R24" i="21"/>
  <c r="Q9" i="21"/>
  <c r="Q24" i="21"/>
  <c r="Q25" i="21"/>
  <c r="Q6" i="21"/>
  <c r="R6" i="21"/>
  <c r="X7" i="21"/>
  <c r="R7" i="21" s="1"/>
  <c r="X8" i="21"/>
  <c r="R8" i="21" s="1"/>
  <c r="X10" i="21"/>
  <c r="R10" i="21" s="1"/>
  <c r="V10" i="21" s="1"/>
  <c r="W10" i="21" s="1"/>
  <c r="S10" i="21" s="1"/>
  <c r="X23" i="21"/>
  <c r="X26" i="21"/>
  <c r="R26" i="21" s="1"/>
  <c r="X27" i="21"/>
  <c r="R27" i="21" s="1"/>
  <c r="R5" i="21"/>
  <c r="AY21" i="8" l="1"/>
  <c r="V24" i="21"/>
  <c r="W24" i="21" s="1"/>
  <c r="S24" i="21" s="1"/>
  <c r="AF9" i="18"/>
  <c r="AC9" i="1"/>
  <c r="AI9" i="16"/>
  <c r="AR65" i="21"/>
  <c r="BB51" i="17" s="1"/>
  <c r="V25" i="21"/>
  <c r="W25" i="21" s="1"/>
  <c r="S25" i="21" s="1"/>
  <c r="AU25" i="21" s="1"/>
  <c r="Y33" i="1" s="1"/>
  <c r="V6" i="21"/>
  <c r="W6" i="21" s="1"/>
  <c r="S6" i="21" s="1"/>
  <c r="AU6" i="21" s="1"/>
  <c r="V26" i="21"/>
  <c r="W26" i="21" s="1"/>
  <c r="S26" i="21" s="1"/>
  <c r="AU26" i="21" s="1"/>
  <c r="R23" i="21"/>
  <c r="V23" i="21" s="1"/>
  <c r="W23" i="21" s="1"/>
  <c r="S23" i="21" s="1"/>
  <c r="AF66" i="1" s="1"/>
  <c r="V27" i="21"/>
  <c r="W27" i="21" s="1"/>
  <c r="S27" i="21" s="1"/>
  <c r="AU27" i="21" s="1"/>
  <c r="V9" i="21"/>
  <c r="W9" i="21" s="1"/>
  <c r="S9" i="21" s="1"/>
  <c r="AU9" i="21" s="1"/>
  <c r="V8" i="21"/>
  <c r="W8" i="21" s="1"/>
  <c r="S8" i="21" s="1"/>
  <c r="AU8" i="21" s="1"/>
  <c r="V5" i="21"/>
  <c r="V7" i="21"/>
  <c r="W7" i="21" s="1"/>
  <c r="S7" i="21" s="1"/>
  <c r="N66" i="1" s="1"/>
  <c r="AU10" i="21"/>
  <c r="Y43" i="1" s="1"/>
  <c r="BB48" i="15" l="1"/>
  <c r="BB47" i="13" s="1"/>
  <c r="BB48" i="19"/>
  <c r="BB48" i="17"/>
  <c r="BB49" i="15"/>
  <c r="BB48" i="13" s="1"/>
  <c r="BB49" i="19"/>
  <c r="BB49" i="17"/>
  <c r="BB50" i="19"/>
  <c r="BB50" i="15"/>
  <c r="BB49" i="13" s="1"/>
  <c r="BB50" i="17"/>
  <c r="BB58" i="17"/>
  <c r="BB56" i="15"/>
  <c r="BB55" i="13" s="1"/>
  <c r="BB57" i="19"/>
  <c r="BB55" i="17"/>
  <c r="BB59" i="19"/>
  <c r="BB59" i="15"/>
  <c r="BB58" i="13" s="1"/>
  <c r="BB56" i="19"/>
  <c r="BB54" i="17"/>
  <c r="BB54" i="15"/>
  <c r="BB53" i="13" s="1"/>
  <c r="BB57" i="17"/>
  <c r="BB59" i="17"/>
  <c r="BB57" i="15"/>
  <c r="BB56" i="13" s="1"/>
  <c r="BB58" i="15"/>
  <c r="BB57" i="13" s="1"/>
  <c r="BB56" i="17"/>
  <c r="BB55" i="15"/>
  <c r="BB54" i="13" s="1"/>
  <c r="BB55" i="19"/>
  <c r="BB54" i="19"/>
  <c r="BB53" i="15"/>
  <c r="BB52" i="13" s="1"/>
  <c r="BB53" i="19"/>
  <c r="BB53" i="17"/>
  <c r="BB52" i="19"/>
  <c r="BB51" i="15"/>
  <c r="BB50" i="13" s="1"/>
  <c r="BB51" i="19"/>
  <c r="BB58" i="19"/>
  <c r="BB52" i="15"/>
  <c r="BB51" i="13" s="1"/>
  <c r="BB52" i="17"/>
  <c r="AU24" i="21"/>
  <c r="Y32" i="1" s="1"/>
  <c r="AF65" i="1"/>
  <c r="Y27" i="1"/>
  <c r="Y24" i="1"/>
  <c r="W33" i="16"/>
  <c r="W43" i="16"/>
  <c r="AU23" i="21"/>
  <c r="E20" i="21"/>
  <c r="AU7" i="21"/>
  <c r="Y31" i="1" s="1"/>
  <c r="W5" i="21"/>
  <c r="W32" i="16" l="1"/>
  <c r="W27" i="16"/>
  <c r="W24" i="16"/>
  <c r="W31" i="16"/>
  <c r="S5" i="21"/>
  <c r="N65" i="1" s="1"/>
  <c r="M63" i="1" s="1"/>
  <c r="AQ23" i="21"/>
  <c r="E2" i="21" l="1"/>
  <c r="AU5" i="21"/>
  <c r="AQ24" i="21"/>
  <c r="W23" i="16" l="1"/>
  <c r="AQ25" i="21"/>
  <c r="AQ26" i="21" s="1"/>
  <c r="AQ27" i="21" l="1"/>
  <c r="AQ28" i="21" s="1"/>
  <c r="AQ32" i="21" l="1"/>
  <c r="AQ33" i="21" l="1"/>
  <c r="AQ34" i="21" s="1"/>
  <c r="AQ40" i="21" s="1"/>
  <c r="AQ41" i="21" l="1"/>
  <c r="AQ42" i="21" s="1"/>
  <c r="AQ43" i="21" s="1"/>
  <c r="AQ44" i="21" s="1"/>
  <c r="AQ45" i="21" s="1"/>
</calcChain>
</file>

<file path=xl/comments1.xml><?xml version="1.0" encoding="utf-8"?>
<comments xmlns="http://schemas.openxmlformats.org/spreadsheetml/2006/main">
  <authors>
    <author>MRI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  <comment ref="A56" authorId="0" shapeId="0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2.xml><?xml version="1.0" encoding="utf-8"?>
<comments xmlns="http://schemas.openxmlformats.org/spreadsheetml/2006/main">
  <authors>
    <author>MRI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3.xml><?xml version="1.0" encoding="utf-8"?>
<comments xmlns="http://schemas.openxmlformats.org/spreadsheetml/2006/main">
  <authors>
    <author>MRI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4.xml><?xml version="1.0" encoding="utf-8"?>
<comments xmlns="http://schemas.openxmlformats.org/spreadsheetml/2006/main">
  <authors>
    <author>MRI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5.xml><?xml version="1.0" encoding="utf-8"?>
<comments xmlns="http://schemas.openxmlformats.org/spreadsheetml/2006/main">
  <authors>
    <author>MRI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sharedStrings.xml><?xml version="1.0" encoding="utf-8"?>
<sst xmlns="http://schemas.openxmlformats.org/spreadsheetml/2006/main" count="568" uniqueCount="299">
  <si>
    <t>利用者氏名</t>
    <rPh sb="0" eb="3">
      <t>リヨウシャ</t>
    </rPh>
    <rPh sb="3" eb="5">
      <t>シメイ</t>
    </rPh>
    <phoneticPr fontId="2"/>
  </si>
  <si>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2"/>
  </si>
  <si>
    <t>その他留意事項</t>
    <rPh sb="2" eb="3">
      <t>タ</t>
    </rPh>
    <rPh sb="3" eb="5">
      <t>リュウイ</t>
    </rPh>
    <rPh sb="5" eb="7">
      <t>ジコウ</t>
    </rPh>
    <phoneticPr fontId="2"/>
  </si>
  <si>
    <t>評価
時期</t>
    <rPh sb="0" eb="2">
      <t>ヒョウカ</t>
    </rPh>
    <rPh sb="3" eb="5">
      <t>ジキ</t>
    </rPh>
    <phoneticPr fontId="2"/>
  </si>
  <si>
    <t>達成
時期</t>
    <rPh sb="0" eb="2">
      <t>タッセイ</t>
    </rPh>
    <rPh sb="3" eb="5">
      <t>ジキ</t>
    </rPh>
    <phoneticPr fontId="2"/>
  </si>
  <si>
    <t>計画作成担当者</t>
    <rPh sb="0" eb="2">
      <t>ケイカク</t>
    </rPh>
    <rPh sb="2" eb="4">
      <t>サクセイ</t>
    </rPh>
    <rPh sb="4" eb="7">
      <t>タントウシャ</t>
    </rPh>
    <phoneticPr fontId="2"/>
  </si>
  <si>
    <t>支援目標</t>
    <rPh sb="2" eb="4">
      <t>モクヒョウ</t>
    </rPh>
    <phoneticPr fontId="2"/>
  </si>
  <si>
    <t>計画開始年月</t>
    <rPh sb="0" eb="2">
      <t>ケイカク</t>
    </rPh>
    <rPh sb="2" eb="4">
      <t>カイシ</t>
    </rPh>
    <rPh sb="4" eb="6">
      <t>ネンゲツ</t>
    </rPh>
    <phoneticPr fontId="2"/>
  </si>
  <si>
    <t>月</t>
    <rPh sb="0" eb="1">
      <t>ガツ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</si>
  <si>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</si>
  <si>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</si>
  <si>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</si>
  <si>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</si>
  <si>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</si>
  <si>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日・祝</t>
    <rPh sb="0" eb="1">
      <t>ニチ</t>
    </rPh>
    <rPh sb="2" eb="3">
      <t>シュク</t>
    </rPh>
    <phoneticPr fontId="2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</si>
  <si>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2"/>
  </si>
  <si>
    <t>２．利用者の状況</t>
    <rPh sb="2" eb="5">
      <t>リヨウシャ</t>
    </rPh>
    <rPh sb="6" eb="8">
      <t>ジョウキョウ</t>
    </rPh>
    <phoneticPr fontId="2"/>
  </si>
  <si>
    <t>生年月日</t>
    <rPh sb="0" eb="2">
      <t>セイネン</t>
    </rPh>
    <rPh sb="2" eb="4">
      <t>ガッピ</t>
    </rPh>
    <phoneticPr fontId="2"/>
  </si>
  <si>
    <t>電話番号</t>
    <rPh sb="0" eb="2">
      <t>デンワ</t>
    </rPh>
    <rPh sb="2" eb="4">
      <t>バンゴウ</t>
    </rPh>
    <phoneticPr fontId="2"/>
  </si>
  <si>
    <t>備考</t>
    <rPh sb="0" eb="2">
      <t>ビコウ</t>
    </rPh>
    <phoneticPr fontId="2"/>
  </si>
  <si>
    <t>○○　○子</t>
    <rPh sb="4" eb="5">
      <t>コ</t>
    </rPh>
    <phoneticPr fontId="2"/>
  </si>
  <si>
    <t>作成日</t>
    <rPh sb="0" eb="3">
      <t>サクセイビ</t>
    </rPh>
    <phoneticPr fontId="2"/>
  </si>
  <si>
    <t>性別</t>
    <rPh sb="0" eb="2">
      <t>セイベツ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</si>
  <si>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</si>
  <si>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保護者氏名</t>
    <rPh sb="0" eb="3">
      <t>ホゴシャ</t>
    </rPh>
    <rPh sb="3" eb="5">
      <t>シメイ</t>
    </rPh>
    <phoneticPr fontId="2"/>
  </si>
  <si>
    <t>本人の主訴（意向・希望）</t>
    <rPh sb="0" eb="2">
      <t>ホンニン</t>
    </rPh>
    <rPh sb="3" eb="5">
      <t>シュソ</t>
    </rPh>
    <rPh sb="6" eb="8">
      <t>イコウ</t>
    </rPh>
    <rPh sb="9" eb="11">
      <t>キボウ</t>
    </rPh>
    <phoneticPr fontId="2"/>
  </si>
  <si>
    <t>家族の主訴（意向・希望）</t>
    <rPh sb="0" eb="2">
      <t>カゾク</t>
    </rPh>
    <rPh sb="3" eb="5">
      <t>シュソ</t>
    </rPh>
    <rPh sb="6" eb="8">
      <t>イコウ</t>
    </rPh>
    <rPh sb="9" eb="11">
      <t>キボウ</t>
    </rPh>
    <phoneticPr fontId="2"/>
  </si>
  <si>
    <t>母</t>
    <rPh sb="0" eb="1">
      <t>ハハ</t>
    </rPh>
    <phoneticPr fontId="2"/>
  </si>
  <si>
    <r>
      <t>３．</t>
    </r>
    <r>
      <rPr>
        <sz val="11"/>
        <rFont val="ＭＳ Ｐゴシック"/>
        <family val="3"/>
        <charset val="128"/>
      </rPr>
      <t>支援の状況</t>
    </r>
    <rPh sb="2" eb="4">
      <t>シエン</t>
    </rPh>
    <rPh sb="5" eb="7">
      <t>ジョウキョウ</t>
    </rPh>
    <phoneticPr fontId="2"/>
  </si>
  <si>
    <t>公的支援（障害福祉サービス、介護保険等）</t>
    <rPh sb="0" eb="2">
      <t>コウテキ</t>
    </rPh>
    <rPh sb="2" eb="4">
      <t>シエン</t>
    </rPh>
    <rPh sb="5" eb="7">
      <t>ショウガイ</t>
    </rPh>
    <rPh sb="7" eb="9">
      <t>フクシ</t>
    </rPh>
    <rPh sb="14" eb="16">
      <t>カイゴ</t>
    </rPh>
    <rPh sb="16" eb="18">
      <t>ホケン</t>
    </rPh>
    <rPh sb="18" eb="19">
      <t>トウ</t>
    </rPh>
    <phoneticPr fontId="2"/>
  </si>
  <si>
    <r>
      <t>生活歴</t>
    </r>
    <r>
      <rPr>
        <sz val="11"/>
        <rFont val="ＭＳ Ｐゴシック"/>
        <family val="3"/>
        <charset val="128"/>
      </rPr>
      <t>　※受診歴等含む</t>
    </r>
    <rPh sb="0" eb="2">
      <t>セイカツ</t>
    </rPh>
    <rPh sb="2" eb="3">
      <t>レキ</t>
    </rPh>
    <rPh sb="5" eb="7">
      <t>ジュシン</t>
    </rPh>
    <rPh sb="7" eb="9">
      <t>レキトウ</t>
    </rPh>
    <rPh sb="9" eb="10">
      <t>フク</t>
    </rPh>
    <phoneticPr fontId="2"/>
  </si>
  <si>
    <t>地域相談支援受給者証番号</t>
    <rPh sb="0" eb="2">
      <t>チイキ</t>
    </rPh>
    <rPh sb="2" eb="4">
      <t>ソウダン</t>
    </rPh>
    <rPh sb="4" eb="6">
      <t>シエン</t>
    </rPh>
    <rPh sb="6" eb="9">
      <t>ジュキュウシャ</t>
    </rPh>
    <rPh sb="9" eb="10">
      <t>ショウ</t>
    </rPh>
    <rPh sb="10" eb="12">
      <t>バンゴウ</t>
    </rPh>
    <phoneticPr fontId="2"/>
  </si>
  <si>
    <t>優先順位</t>
    <rPh sb="0" eb="2">
      <t>ユウセン</t>
    </rPh>
    <rPh sb="2" eb="4">
      <t>ジュンイ</t>
    </rPh>
    <phoneticPr fontId="2"/>
  </si>
  <si>
    <t>総合的な援助の方針</t>
    <rPh sb="0" eb="3">
      <t>ソウゴウテキ</t>
    </rPh>
    <rPh sb="4" eb="6">
      <t>エンジョ</t>
    </rPh>
    <rPh sb="7" eb="9">
      <t>ホウシン</t>
    </rPh>
    <phoneticPr fontId="2"/>
  </si>
  <si>
    <r>
      <t>社会関係図</t>
    </r>
    <r>
      <rPr>
        <sz val="11"/>
        <rFont val="ＭＳ Ｐゴシック"/>
        <family val="3"/>
        <charset val="128"/>
      </rPr>
      <t xml:space="preserve"> ※本人と関わりを持つ機関・人物等（役割）</t>
    </r>
    <rPh sb="0" eb="2">
      <t>シャカイ</t>
    </rPh>
    <rPh sb="2" eb="4">
      <t>カンケイ</t>
    </rPh>
    <rPh sb="4" eb="5">
      <t>ズ</t>
    </rPh>
    <phoneticPr fontId="2"/>
  </si>
  <si>
    <t>申請者の現状（基本情報）</t>
    <rPh sb="0" eb="3">
      <t>シンセイシャ</t>
    </rPh>
    <rPh sb="4" eb="6">
      <t>ゲンジョウ</t>
    </rPh>
    <rPh sb="7" eb="9">
      <t>キホン</t>
    </rPh>
    <rPh sb="9" eb="11">
      <t>ジョウホウ</t>
    </rPh>
    <phoneticPr fontId="2"/>
  </si>
  <si>
    <t>別紙１</t>
    <rPh sb="0" eb="2">
      <t>ベッシ</t>
    </rPh>
    <phoneticPr fontId="2"/>
  </si>
  <si>
    <t>申請者の現状（基本情報）　【現在の生活】</t>
    <rPh sb="0" eb="3">
      <t>シンセイシャ</t>
    </rPh>
    <rPh sb="4" eb="6">
      <t>ゲンジョウ</t>
    </rPh>
    <rPh sb="7" eb="9">
      <t>キホン</t>
    </rPh>
    <rPh sb="9" eb="11">
      <t>ジョウホウ</t>
    </rPh>
    <rPh sb="14" eb="16">
      <t>ゲンザイ</t>
    </rPh>
    <rPh sb="17" eb="19">
      <t>セイカツ</t>
    </rPh>
    <phoneticPr fontId="2"/>
  </si>
  <si>
    <t>別紙２</t>
    <rPh sb="0" eb="2">
      <t>ベッシ</t>
    </rPh>
    <phoneticPr fontId="2"/>
  </si>
  <si>
    <t>福祉サービス等</t>
    <rPh sb="0" eb="2">
      <t>フクシ</t>
    </rPh>
    <rPh sb="6" eb="7">
      <t>トウ</t>
    </rPh>
    <phoneticPr fontId="2"/>
  </si>
  <si>
    <t>種類・内容・量（頻度・時間）</t>
    <rPh sb="0" eb="2">
      <t>シュルイ</t>
    </rPh>
    <rPh sb="3" eb="5">
      <t>ナイヨウ</t>
    </rPh>
    <rPh sb="6" eb="7">
      <t>リョウ</t>
    </rPh>
    <rPh sb="8" eb="10">
      <t>ヒンド</t>
    </rPh>
    <rPh sb="11" eb="13">
      <t>ジカン</t>
    </rPh>
    <phoneticPr fontId="2"/>
  </si>
  <si>
    <t>計画案作成日</t>
    <rPh sb="0" eb="2">
      <t>ケイカク</t>
    </rPh>
    <rPh sb="2" eb="3">
      <t>アン</t>
    </rPh>
    <rPh sb="3" eb="6">
      <t>サクセイビ</t>
    </rPh>
    <phoneticPr fontId="2"/>
  </si>
  <si>
    <t>週単位以外のサービス</t>
    <rPh sb="0" eb="3">
      <t>シュウタンイ</t>
    </rPh>
    <rPh sb="3" eb="5">
      <t>イガイ</t>
    </rPh>
    <phoneticPr fontId="2"/>
  </si>
  <si>
    <t>全体の状況</t>
    <rPh sb="0" eb="2">
      <t>ゼンタイ</t>
    </rPh>
    <rPh sb="3" eb="5">
      <t>ジョウキョウ</t>
    </rPh>
    <phoneticPr fontId="2"/>
  </si>
  <si>
    <t>本人の感想・
満足度</t>
    <rPh sb="0" eb="2">
      <t>ホンニン</t>
    </rPh>
    <rPh sb="3" eb="5">
      <t>カンソウ</t>
    </rPh>
    <rPh sb="7" eb="10">
      <t>マンゾクド</t>
    </rPh>
    <phoneticPr fontId="2"/>
  </si>
  <si>
    <t>支援目標の達成度
（ニーズの充足度）</t>
    <rPh sb="2" eb="4">
      <t>モクヒョウ</t>
    </rPh>
    <rPh sb="5" eb="7">
      <t>タッセイ</t>
    </rPh>
    <rPh sb="7" eb="8">
      <t>ド</t>
    </rPh>
    <rPh sb="14" eb="16">
      <t>ジュウソク</t>
    </rPh>
    <rPh sb="16" eb="17">
      <t>ド</t>
    </rPh>
    <phoneticPr fontId="2"/>
  </si>
  <si>
    <t>計画変更の必要性</t>
    <rPh sb="0" eb="2">
      <t>ケイカク</t>
    </rPh>
    <rPh sb="2" eb="4">
      <t>ヘンコウ</t>
    </rPh>
    <rPh sb="5" eb="8">
      <t>ヒツヨウセイ</t>
    </rPh>
    <phoneticPr fontId="2"/>
  </si>
  <si>
    <t>サービス
種類の変更</t>
    <rPh sb="5" eb="7">
      <t>シュルイ</t>
    </rPh>
    <rPh sb="8" eb="10">
      <t>ヘンコウ</t>
    </rPh>
    <phoneticPr fontId="2"/>
  </si>
  <si>
    <t>サービス
量の変更</t>
    <rPh sb="5" eb="6">
      <t>リョウ</t>
    </rPh>
    <rPh sb="7" eb="9">
      <t>ヘンコウ</t>
    </rPh>
    <phoneticPr fontId="2"/>
  </si>
  <si>
    <t>週間計画の
変更</t>
    <rPh sb="0" eb="2">
      <t>シュウカン</t>
    </rPh>
    <rPh sb="2" eb="4">
      <t>ケイカク</t>
    </rPh>
    <rPh sb="6" eb="8">
      <t>ヘンコウ</t>
    </rPh>
    <phoneticPr fontId="2"/>
  </si>
  <si>
    <r>
      <t xml:space="preserve">サービス提供状況
</t>
    </r>
    <r>
      <rPr>
        <sz val="9"/>
        <rFont val="ＭＳ Ｐゴシック"/>
        <family val="3"/>
        <charset val="128"/>
      </rPr>
      <t>（事業者からの聞き取り）</t>
    </r>
    <rPh sb="4" eb="6">
      <t>テイキョウ</t>
    </rPh>
    <rPh sb="6" eb="8">
      <t>ジョウキョウ</t>
    </rPh>
    <rPh sb="10" eb="13">
      <t>ジギョウシャ</t>
    </rPh>
    <rPh sb="16" eb="17">
      <t>キ</t>
    </rPh>
    <rPh sb="18" eb="19">
      <t>ト</t>
    </rPh>
    <phoneticPr fontId="2"/>
  </si>
  <si>
    <t>様式１－１</t>
    <rPh sb="0" eb="2">
      <t>ヨウシキ</t>
    </rPh>
    <phoneticPr fontId="2"/>
  </si>
  <si>
    <t>様式第１－２</t>
    <rPh sb="0" eb="2">
      <t>ヨウシキ</t>
    </rPh>
    <rPh sb="2" eb="3">
      <t>ダイ</t>
    </rPh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</si>
  <si>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</si>
  <si>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</si>
  <si>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様式３－１</t>
    <rPh sb="0" eb="2">
      <t>ヨウシキ</t>
    </rPh>
    <phoneticPr fontId="2"/>
  </si>
  <si>
    <t>様式３－２</t>
    <rPh sb="0" eb="2">
      <t>ヨウシキ</t>
    </rPh>
    <phoneticPr fontId="2"/>
  </si>
  <si>
    <t>サービス提供
によって実現
する生活の
全体像</t>
    <rPh sb="4" eb="6">
      <t>テイキョウ</t>
    </rPh>
    <rPh sb="11" eb="13">
      <t>ジツゲン</t>
    </rPh>
    <rPh sb="16" eb="18">
      <t>セイカツ</t>
    </rPh>
    <rPh sb="20" eb="23">
      <t>ゼンタイゾウ</t>
    </rPh>
    <phoneticPr fontId="2"/>
  </si>
  <si>
    <r>
      <t xml:space="preserve">
本人</t>
    </r>
    <r>
      <rPr>
        <sz val="11"/>
        <rFont val="ＭＳ Ｐゴシック"/>
        <family val="3"/>
        <charset val="128"/>
      </rPr>
      <t>のニーズ</t>
    </r>
    <rPh sb="1" eb="3">
      <t>ホンニン</t>
    </rPh>
    <phoneticPr fontId="2"/>
  </si>
  <si>
    <t xml:space="preserve">
本人の役割</t>
    <rPh sb="1" eb="3">
      <t>ホンニン</t>
    </rPh>
    <rPh sb="4" eb="6">
      <t>ヤクワリ</t>
    </rPh>
    <phoneticPr fontId="2"/>
  </si>
  <si>
    <r>
      <t>本人</t>
    </r>
    <r>
      <rPr>
        <sz val="11"/>
        <rFont val="ＭＳ Ｐゴシック"/>
        <family val="3"/>
        <charset val="128"/>
      </rPr>
      <t>のニーズ</t>
    </r>
    <rPh sb="0" eb="2">
      <t>ホンニン</t>
    </rPh>
    <phoneticPr fontId="2"/>
  </si>
  <si>
    <t>本人の役割</t>
    <rPh sb="0" eb="2">
      <t>ホンニン</t>
    </rPh>
    <rPh sb="3" eb="5">
      <t>ヤクワリ</t>
    </rPh>
    <phoneticPr fontId="2"/>
  </si>
  <si>
    <t>今後の課題・
解決方法
（残された課題、新たな課題）</t>
    <rPh sb="0" eb="2">
      <t>コンゴ</t>
    </rPh>
    <rPh sb="3" eb="5">
      <t>カダイ</t>
    </rPh>
    <rPh sb="7" eb="9">
      <t>カイケツ</t>
    </rPh>
    <rPh sb="9" eb="11">
      <t>ホウホウ</t>
    </rPh>
    <rPh sb="13" eb="14">
      <t>ノコ</t>
    </rPh>
    <rPh sb="17" eb="19">
      <t>カダイ</t>
    </rPh>
    <rPh sb="20" eb="21">
      <t>アラ</t>
    </rPh>
    <rPh sb="23" eb="25">
      <t>カダイ</t>
    </rPh>
    <phoneticPr fontId="2"/>
  </si>
  <si>
    <t>利用者：</t>
    <rPh sb="0" eb="3">
      <t>リヨウシャ</t>
    </rPh>
    <phoneticPr fontId="2"/>
  </si>
  <si>
    <t>家族：</t>
    <rPh sb="0" eb="2">
      <t>カゾク</t>
    </rPh>
    <phoneticPr fontId="2"/>
  </si>
  <si>
    <t>通所受給者証番号</t>
    <rPh sb="0" eb="2">
      <t>ツウショ</t>
    </rPh>
    <rPh sb="2" eb="5">
      <t>ジュキュウシャ</t>
    </rPh>
    <rPh sb="5" eb="6">
      <t>ショウ</t>
    </rPh>
    <rPh sb="6" eb="8">
      <t>バンゴウ</t>
    </rPh>
    <phoneticPr fontId="2"/>
  </si>
  <si>
    <t>サービス等利用計画案・障がい児支援利用計画案【週間計画表】</t>
    <rPh sb="4" eb="5">
      <t>トウ</t>
    </rPh>
    <rPh sb="5" eb="7">
      <t>リヨウ</t>
    </rPh>
    <rPh sb="7" eb="9">
      <t>ケイカク</t>
    </rPh>
    <rPh sb="9" eb="10">
      <t>アン</t>
    </rPh>
    <rPh sb="11" eb="12">
      <t>ショウ</t>
    </rPh>
    <rPh sb="14" eb="15">
      <t>ジ</t>
    </rPh>
    <rPh sb="15" eb="17">
      <t>シエン</t>
    </rPh>
    <rPh sb="17" eb="19">
      <t>リヨウ</t>
    </rPh>
    <rPh sb="19" eb="21">
      <t>ケイカク</t>
    </rPh>
    <rPh sb="21" eb="22">
      <t>アン</t>
    </rPh>
    <rPh sb="23" eb="25">
      <t>シュウカン</t>
    </rPh>
    <rPh sb="25" eb="27">
      <t>ケイカク</t>
    </rPh>
    <rPh sb="27" eb="28">
      <t>ヒョウ</t>
    </rPh>
    <phoneticPr fontId="2"/>
  </si>
  <si>
    <t>サービス等利用計画・障がい児支援利用計画【週間計画表】</t>
    <rPh sb="10" eb="11">
      <t>ショウ</t>
    </rPh>
    <rPh sb="13" eb="14">
      <t>ジ</t>
    </rPh>
    <rPh sb="14" eb="16">
      <t>シエン</t>
    </rPh>
    <rPh sb="16" eb="18">
      <t>リヨウ</t>
    </rPh>
    <rPh sb="18" eb="20">
      <t>ケイカク</t>
    </rPh>
    <rPh sb="21" eb="23">
      <t>シュウカン</t>
    </rPh>
    <rPh sb="23" eb="25">
      <t>ケイカク</t>
    </rPh>
    <rPh sb="25" eb="26">
      <t>ヒョウ</t>
    </rPh>
    <phoneticPr fontId="2"/>
  </si>
  <si>
    <t>モニタリング報告書(継続サービス利用支援・継続障がい児支援利用援助）</t>
    <rPh sb="6" eb="9">
      <t>ホウコクショ</t>
    </rPh>
    <rPh sb="10" eb="12">
      <t>ケイゾク</t>
    </rPh>
    <rPh sb="16" eb="18">
      <t>リヨウ</t>
    </rPh>
    <rPh sb="18" eb="20">
      <t>シエン</t>
    </rPh>
    <rPh sb="21" eb="23">
      <t>ケイゾク</t>
    </rPh>
    <rPh sb="23" eb="24">
      <t>ショウ</t>
    </rPh>
    <rPh sb="26" eb="27">
      <t>ジ</t>
    </rPh>
    <rPh sb="27" eb="29">
      <t>シエン</t>
    </rPh>
    <rPh sb="29" eb="31">
      <t>リヨウ</t>
    </rPh>
    <rPh sb="31" eb="33">
      <t>エンジョ</t>
    </rPh>
    <phoneticPr fontId="2"/>
  </si>
  <si>
    <t>継続サービス等利用計画・継続障がい児支援利用計画【週間計画表】</t>
    <rPh sb="0" eb="2">
      <t>ケイゾク</t>
    </rPh>
    <rPh sb="12" eb="14">
      <t>ケイゾク</t>
    </rPh>
    <rPh sb="14" eb="15">
      <t>ショウ</t>
    </rPh>
    <rPh sb="17" eb="18">
      <t>ジ</t>
    </rPh>
    <rPh sb="18" eb="20">
      <t>シエン</t>
    </rPh>
    <rPh sb="20" eb="22">
      <t>リヨウ</t>
    </rPh>
    <rPh sb="22" eb="24">
      <t>ケイカク</t>
    </rPh>
    <rPh sb="25" eb="27">
      <t>シュウカン</t>
    </rPh>
    <rPh sb="27" eb="29">
      <t>ケイカク</t>
    </rPh>
    <rPh sb="29" eb="30">
      <t>ヒョウ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</si>
  <si>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</si>
  <si>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サービス等利用計画案・障がい児支援利用計画案</t>
    <rPh sb="9" eb="10">
      <t>アン</t>
    </rPh>
    <rPh sb="11" eb="12">
      <t>ショウ</t>
    </rPh>
    <rPh sb="14" eb="15">
      <t>ジ</t>
    </rPh>
    <rPh sb="15" eb="17">
      <t>シエン</t>
    </rPh>
    <rPh sb="17" eb="19">
      <t>リヨウ</t>
    </rPh>
    <rPh sb="19" eb="21">
      <t>ケイカク</t>
    </rPh>
    <rPh sb="21" eb="22">
      <t>アン</t>
    </rPh>
    <phoneticPr fontId="2"/>
  </si>
  <si>
    <t>サービス等利用計画・障がい児支援利用計画</t>
    <rPh sb="10" eb="11">
      <t>ショウ</t>
    </rPh>
    <rPh sb="13" eb="14">
      <t>ジ</t>
    </rPh>
    <rPh sb="14" eb="16">
      <t>シエン</t>
    </rPh>
    <rPh sb="16" eb="18">
      <t>リヨウ</t>
    </rPh>
    <rPh sb="18" eb="20">
      <t>ケイカク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</si>
  <si>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</si>
  <si>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</si>
  <si>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</si>
  <si>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</si>
  <si>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年齢</t>
    <rPh sb="0" eb="2">
      <t>ネンレイ</t>
    </rPh>
    <phoneticPr fontId="2"/>
  </si>
  <si>
    <t>住所（居住地）</t>
    <rPh sb="0" eb="2">
      <t>ジュウショ</t>
    </rPh>
    <rPh sb="3" eb="6">
      <t>キョジュウチ</t>
    </rPh>
    <phoneticPr fontId="2"/>
  </si>
  <si>
    <t>ＦＡＸ番号</t>
    <rPh sb="3" eb="5">
      <t>バンゴウ</t>
    </rPh>
    <phoneticPr fontId="2"/>
  </si>
  <si>
    <t>居住形態</t>
    <rPh sb="0" eb="2">
      <t>キョジュウ</t>
    </rPh>
    <rPh sb="2" eb="4">
      <t>ケイタイ</t>
    </rPh>
    <phoneticPr fontId="2"/>
  </si>
  <si>
    <t>その他の場合の詳細</t>
    <rPh sb="2" eb="3">
      <t>タ</t>
    </rPh>
    <rPh sb="4" eb="6">
      <t>バアイ</t>
    </rPh>
    <rPh sb="7" eb="9">
      <t>ショウサイ</t>
    </rPh>
    <phoneticPr fontId="2"/>
  </si>
  <si>
    <t>障害種別①</t>
    <rPh sb="0" eb="1">
      <t>ショウ</t>
    </rPh>
    <rPh sb="1" eb="2">
      <t>ガイ</t>
    </rPh>
    <rPh sb="2" eb="4">
      <t>シュベツ</t>
    </rPh>
    <phoneticPr fontId="2"/>
  </si>
  <si>
    <t>障害種別②</t>
    <rPh sb="0" eb="1">
      <t>ショウ</t>
    </rPh>
    <rPh sb="1" eb="2">
      <t>ガイ</t>
    </rPh>
    <rPh sb="2" eb="4">
      <t>シュベツ</t>
    </rPh>
    <phoneticPr fontId="2"/>
  </si>
  <si>
    <t>障害種別③</t>
    <rPh sb="0" eb="1">
      <t>ショウ</t>
    </rPh>
    <rPh sb="1" eb="2">
      <t>ガイ</t>
    </rPh>
    <rPh sb="2" eb="4">
      <t>シュベツ</t>
    </rPh>
    <phoneticPr fontId="2"/>
  </si>
  <si>
    <t>疾患名①</t>
    <rPh sb="0" eb="2">
      <t>シッカン</t>
    </rPh>
    <rPh sb="2" eb="3">
      <t>メイ</t>
    </rPh>
    <phoneticPr fontId="2"/>
  </si>
  <si>
    <t>疾患名②</t>
    <rPh sb="0" eb="2">
      <t>シッカン</t>
    </rPh>
    <rPh sb="2" eb="3">
      <t>メイ</t>
    </rPh>
    <phoneticPr fontId="2"/>
  </si>
  <si>
    <t>【各様式の共通事項】</t>
    <rPh sb="1" eb="2">
      <t>カク</t>
    </rPh>
    <rPh sb="2" eb="4">
      <t>ヨウシキ</t>
    </rPh>
    <rPh sb="5" eb="7">
      <t>キョウツウ</t>
    </rPh>
    <rPh sb="7" eb="9">
      <t>ジコウ</t>
    </rPh>
    <phoneticPr fontId="2"/>
  </si>
  <si>
    <t>【基本事項】</t>
    <rPh sb="1" eb="3">
      <t>キホン</t>
    </rPh>
    <rPh sb="3" eb="5">
      <t>ジコウ</t>
    </rPh>
    <phoneticPr fontId="2"/>
  </si>
  <si>
    <t>障がい福祉サービス受給者証番号</t>
    <rPh sb="0" eb="1">
      <t>ショウ</t>
    </rPh>
    <rPh sb="3" eb="5">
      <t>フクシ</t>
    </rPh>
    <rPh sb="9" eb="12">
      <t>ジュキュウシャ</t>
    </rPh>
    <rPh sb="12" eb="13">
      <t>ショウ</t>
    </rPh>
    <rPh sb="13" eb="15">
      <t>バンゴウ</t>
    </rPh>
    <phoneticPr fontId="2"/>
  </si>
  <si>
    <t>利用者負担上限額</t>
    <rPh sb="0" eb="3">
      <t>リヨウシャ</t>
    </rPh>
    <rPh sb="3" eb="5">
      <t>フタン</t>
    </rPh>
    <rPh sb="5" eb="7">
      <t>ジョウゲン</t>
    </rPh>
    <rPh sb="7" eb="8">
      <t>ガク</t>
    </rPh>
    <phoneticPr fontId="2"/>
  </si>
  <si>
    <t>対象者種別</t>
    <rPh sb="0" eb="3">
      <t>タイショウシャ</t>
    </rPh>
    <rPh sb="3" eb="5">
      <t>シュベツ</t>
    </rPh>
    <phoneticPr fontId="2"/>
  </si>
  <si>
    <t>モニタリング開始月</t>
    <rPh sb="6" eb="8">
      <t>カイシ</t>
    </rPh>
    <rPh sb="8" eb="9">
      <t>ツキ</t>
    </rPh>
    <phoneticPr fontId="2"/>
  </si>
  <si>
    <t>モニタリング頻度</t>
    <rPh sb="6" eb="8">
      <t>ヒンド</t>
    </rPh>
    <phoneticPr fontId="2"/>
  </si>
  <si>
    <t>モニタリング月</t>
    <rPh sb="6" eb="7">
      <t>ツキ</t>
    </rPh>
    <phoneticPr fontId="2"/>
  </si>
  <si>
    <t xml:space="preserve"> 計画案作成日</t>
    <rPh sb="1" eb="3">
      <t>ケイカク</t>
    </rPh>
    <rPh sb="3" eb="4">
      <t>アン</t>
    </rPh>
    <rPh sb="4" eb="7">
      <t>サクセイビ</t>
    </rPh>
    <phoneticPr fontId="2"/>
  </si>
  <si>
    <t xml:space="preserve"> 通所受給者証番号</t>
    <phoneticPr fontId="2"/>
  </si>
  <si>
    <t xml:space="preserve"> 利用者氏名</t>
    <rPh sb="1" eb="4">
      <t>リヨウシャ</t>
    </rPh>
    <rPh sb="4" eb="6">
      <t>シメイ</t>
    </rPh>
    <phoneticPr fontId="2"/>
  </si>
  <si>
    <t xml:space="preserve"> 障害福祉サービス受給者証番号</t>
    <rPh sb="1" eb="3">
      <t>ショウガイ</t>
    </rPh>
    <rPh sb="3" eb="5">
      <t>フクシ</t>
    </rPh>
    <rPh sb="9" eb="12">
      <t>ジュキュウシャ</t>
    </rPh>
    <rPh sb="12" eb="13">
      <t>ショウ</t>
    </rPh>
    <rPh sb="13" eb="15">
      <t>バンゴウ</t>
    </rPh>
    <phoneticPr fontId="2"/>
  </si>
  <si>
    <t xml:space="preserve"> モニタリング開始年月</t>
    <rPh sb="7" eb="9">
      <t>カイシ</t>
    </rPh>
    <rPh sb="9" eb="10">
      <t>ネン</t>
    </rPh>
    <rPh sb="10" eb="11">
      <t>ツキ</t>
    </rPh>
    <phoneticPr fontId="2"/>
  </si>
  <si>
    <t xml:space="preserve">  モニタリング月</t>
    <rPh sb="8" eb="9">
      <t>ツキ</t>
    </rPh>
    <phoneticPr fontId="2"/>
  </si>
  <si>
    <t xml:space="preserve"> 利用者同意署名欄</t>
    <phoneticPr fontId="2"/>
  </si>
  <si>
    <t xml:space="preserve"> 計画作成担当者</t>
    <rPh sb="1" eb="3">
      <t>ケイカク</t>
    </rPh>
    <rPh sb="3" eb="5">
      <t>サクセイ</t>
    </rPh>
    <rPh sb="5" eb="8">
      <t>タントウシャ</t>
    </rPh>
    <phoneticPr fontId="2"/>
  </si>
  <si>
    <t xml:space="preserve"> 相談支援事業者名</t>
    <rPh sb="1" eb="3">
      <t>ソウダン</t>
    </rPh>
    <rPh sb="3" eb="5">
      <t>シエン</t>
    </rPh>
    <rPh sb="5" eb="8">
      <t>ジギョウシャ</t>
    </rPh>
    <rPh sb="8" eb="9">
      <t>メイ</t>
    </rPh>
    <phoneticPr fontId="2"/>
  </si>
  <si>
    <t xml:space="preserve"> 障害支援区分</t>
    <rPh sb="1" eb="3">
      <t>ショウガイ</t>
    </rPh>
    <rPh sb="3" eb="5">
      <t>シエン</t>
    </rPh>
    <rPh sb="5" eb="7">
      <t>クブン</t>
    </rPh>
    <phoneticPr fontId="2"/>
  </si>
  <si>
    <t xml:space="preserve"> 地域相談支援受給者証番号</t>
    <phoneticPr fontId="2"/>
  </si>
  <si>
    <t xml:space="preserve"> 通所受給者証番号</t>
    <phoneticPr fontId="2"/>
  </si>
  <si>
    <t xml:space="preserve"> 計画開始年月</t>
    <rPh sb="1" eb="3">
      <t>ケイカク</t>
    </rPh>
    <rPh sb="3" eb="5">
      <t>カイシ</t>
    </rPh>
    <rPh sb="5" eb="7">
      <t>ネンゲツ</t>
    </rPh>
    <phoneticPr fontId="2"/>
  </si>
  <si>
    <t xml:space="preserve"> 年　　齢</t>
    <rPh sb="1" eb="2">
      <t>トシ</t>
    </rPh>
    <rPh sb="4" eb="5">
      <t>ヨワイ</t>
    </rPh>
    <phoneticPr fontId="2"/>
  </si>
  <si>
    <t xml:space="preserve"> 電話番号</t>
    <rPh sb="1" eb="3">
      <t>デンワ</t>
    </rPh>
    <rPh sb="3" eb="5">
      <t>バンゴウ</t>
    </rPh>
    <phoneticPr fontId="2"/>
  </si>
  <si>
    <t xml:space="preserve"> FAX番号</t>
    <rPh sb="4" eb="6">
      <t>バンゴウ</t>
    </rPh>
    <phoneticPr fontId="2"/>
  </si>
  <si>
    <t xml:space="preserve"> 障害または疾患名</t>
    <rPh sb="1" eb="2">
      <t>ショウ</t>
    </rPh>
    <rPh sb="2" eb="3">
      <t>ガイ</t>
    </rPh>
    <rPh sb="6" eb="8">
      <t>シッカン</t>
    </rPh>
    <rPh sb="8" eb="9">
      <t>ナ</t>
    </rPh>
    <phoneticPr fontId="2"/>
  </si>
  <si>
    <t xml:space="preserve"> 住　　所</t>
    <rPh sb="1" eb="2">
      <t>ジュウ</t>
    </rPh>
    <rPh sb="4" eb="5">
      <t>ショ</t>
    </rPh>
    <phoneticPr fontId="2"/>
  </si>
  <si>
    <t xml:space="preserve"> 氏　　名</t>
    <rPh sb="1" eb="2">
      <t>シ</t>
    </rPh>
    <rPh sb="4" eb="5">
      <t>メイ</t>
    </rPh>
    <phoneticPr fontId="2"/>
  </si>
  <si>
    <t xml:space="preserve"> 生年月日</t>
    <rPh sb="1" eb="3">
      <t>セイネン</t>
    </rPh>
    <rPh sb="3" eb="5">
      <t>ガッピ</t>
    </rPh>
    <phoneticPr fontId="2"/>
  </si>
  <si>
    <t xml:space="preserve"> 地域相談支援受給者証番号</t>
    <rPh sb="1" eb="3">
      <t>チイキ</t>
    </rPh>
    <rPh sb="3" eb="5">
      <t>ソウダン</t>
    </rPh>
    <rPh sb="5" eb="7">
      <t>シエン</t>
    </rPh>
    <rPh sb="7" eb="10">
      <t>ジュキュウシャ</t>
    </rPh>
    <rPh sb="10" eb="11">
      <t>ショウ</t>
    </rPh>
    <rPh sb="11" eb="13">
      <t>バンゴウ</t>
    </rPh>
    <phoneticPr fontId="2"/>
  </si>
  <si>
    <t xml:space="preserve"> 通所受給者証番号</t>
    <rPh sb="1" eb="3">
      <t>ツウショ</t>
    </rPh>
    <rPh sb="3" eb="6">
      <t>ジュキュウシャ</t>
    </rPh>
    <rPh sb="6" eb="7">
      <t>ショウ</t>
    </rPh>
    <rPh sb="7" eb="9">
      <t>バンゴウ</t>
    </rPh>
    <phoneticPr fontId="2"/>
  </si>
  <si>
    <t xml:space="preserve"> 希望する生活</t>
    <rPh sb="1" eb="3">
      <t>キボウ</t>
    </rPh>
    <rPh sb="5" eb="7">
      <t>セイカツ</t>
    </rPh>
    <phoneticPr fontId="2"/>
  </si>
  <si>
    <t xml:space="preserve"> 総合的な援助の方針</t>
    <rPh sb="1" eb="4">
      <t>ソウゴウテキ</t>
    </rPh>
    <rPh sb="5" eb="7">
      <t>エンジョ</t>
    </rPh>
    <rPh sb="8" eb="10">
      <t>ホウシン</t>
    </rPh>
    <phoneticPr fontId="2"/>
  </si>
  <si>
    <t xml:space="preserve"> 計画開始年月</t>
    <rPh sb="1" eb="3">
      <t>ケイカク</t>
    </rPh>
    <rPh sb="3" eb="5">
      <t>カイシ</t>
    </rPh>
    <rPh sb="5" eb="6">
      <t>ネン</t>
    </rPh>
    <rPh sb="6" eb="7">
      <t>ガツ</t>
    </rPh>
    <phoneticPr fontId="2"/>
  </si>
  <si>
    <r>
      <t xml:space="preserve"> 長期</t>
    </r>
    <r>
      <rPr>
        <sz val="11"/>
        <rFont val="ＭＳ Ｐゴシック"/>
        <family val="3"/>
        <charset val="128"/>
      </rPr>
      <t>目標</t>
    </r>
    <rPh sb="1" eb="3">
      <t>チョウキ</t>
    </rPh>
    <rPh sb="3" eb="5">
      <t>モクヒョウ</t>
    </rPh>
    <phoneticPr fontId="2"/>
  </si>
  <si>
    <r>
      <t xml:space="preserve"> 短期</t>
    </r>
    <r>
      <rPr>
        <sz val="11"/>
        <rFont val="ＭＳ Ｐゴシック"/>
        <family val="3"/>
        <charset val="128"/>
      </rPr>
      <t>目標</t>
    </r>
    <rPh sb="1" eb="3">
      <t>タンキ</t>
    </rPh>
    <rPh sb="3" eb="5">
      <t>モクヒョウ</t>
    </rPh>
    <phoneticPr fontId="2"/>
  </si>
  <si>
    <t>モニタリング開始年月</t>
    <rPh sb="6" eb="8">
      <t>カイシ</t>
    </rPh>
    <rPh sb="8" eb="9">
      <t>ネン</t>
    </rPh>
    <rPh sb="9" eb="10">
      <t>ツキ</t>
    </rPh>
    <phoneticPr fontId="2"/>
  </si>
  <si>
    <t>月</t>
    <rPh sb="0" eb="1">
      <t>ゲツ</t>
    </rPh>
    <phoneticPr fontId="2"/>
  </si>
  <si>
    <t>提供時間</t>
    <rPh sb="0" eb="2">
      <t>テイキョウ</t>
    </rPh>
    <rPh sb="2" eb="4">
      <t>ジカン</t>
    </rPh>
    <phoneticPr fontId="2"/>
  </si>
  <si>
    <t>週全て</t>
    <rPh sb="0" eb="1">
      <t>シュウ</t>
    </rPh>
    <rPh sb="1" eb="2">
      <t>スベ</t>
    </rPh>
    <phoneticPr fontId="2"/>
  </si>
  <si>
    <t>サービス種類</t>
    <rPh sb="4" eb="6">
      <t>シュルイ</t>
    </rPh>
    <phoneticPr fontId="2"/>
  </si>
  <si>
    <t>月計</t>
    <rPh sb="0" eb="1">
      <t>ツキ</t>
    </rPh>
    <rPh sb="1" eb="2">
      <t>ケイ</t>
    </rPh>
    <phoneticPr fontId="2"/>
  </si>
  <si>
    <t>週当たり</t>
    <rPh sb="0" eb="1">
      <t>シュウ</t>
    </rPh>
    <rPh sb="1" eb="2">
      <t>ア</t>
    </rPh>
    <phoneticPr fontId="2"/>
  </si>
  <si>
    <t>週計算</t>
    <rPh sb="0" eb="1">
      <t>シュウ</t>
    </rPh>
    <rPh sb="1" eb="3">
      <t>ケイサン</t>
    </rPh>
    <phoneticPr fontId="2"/>
  </si>
  <si>
    <t>月～金</t>
    <rPh sb="0" eb="1">
      <t>ゲツ</t>
    </rPh>
    <rPh sb="2" eb="3">
      <t>キン</t>
    </rPh>
    <phoneticPr fontId="2"/>
  </si>
  <si>
    <t>開始時間帯</t>
    <rPh sb="0" eb="2">
      <t>カイシ</t>
    </rPh>
    <rPh sb="2" eb="4">
      <t>ジカン</t>
    </rPh>
    <rPh sb="4" eb="5">
      <t>タイ</t>
    </rPh>
    <phoneticPr fontId="2"/>
  </si>
  <si>
    <t>日計算１</t>
    <rPh sb="0" eb="1">
      <t>ニチ</t>
    </rPh>
    <rPh sb="1" eb="3">
      <t>ケイサン</t>
    </rPh>
    <phoneticPr fontId="2"/>
  </si>
  <si>
    <t>日計算２</t>
    <rPh sb="0" eb="1">
      <t>ニチ</t>
    </rPh>
    <rPh sb="1" eb="3">
      <t>ケイサン</t>
    </rPh>
    <phoneticPr fontId="2"/>
  </si>
  <si>
    <t>日数計</t>
    <rPh sb="0" eb="2">
      <t>ニッスウ</t>
    </rPh>
    <rPh sb="2" eb="3">
      <t>ケイ</t>
    </rPh>
    <phoneticPr fontId="2"/>
  </si>
  <si>
    <t>月火判定</t>
    <rPh sb="0" eb="1">
      <t>ゲツ</t>
    </rPh>
    <rPh sb="1" eb="2">
      <t>カ</t>
    </rPh>
    <rPh sb="2" eb="4">
      <t>ハンテイ</t>
    </rPh>
    <phoneticPr fontId="2"/>
  </si>
  <si>
    <t>月～水判定</t>
    <rPh sb="0" eb="1">
      <t>ゲツ</t>
    </rPh>
    <rPh sb="2" eb="3">
      <t>スイ</t>
    </rPh>
    <rPh sb="3" eb="5">
      <t>ハンテイ</t>
    </rPh>
    <phoneticPr fontId="2"/>
  </si>
  <si>
    <t>月～木判定</t>
    <rPh sb="0" eb="1">
      <t>ゲツ</t>
    </rPh>
    <rPh sb="2" eb="3">
      <t>モク</t>
    </rPh>
    <rPh sb="3" eb="5">
      <t>ハンテイ</t>
    </rPh>
    <phoneticPr fontId="2"/>
  </si>
  <si>
    <t>月～金判定</t>
    <rPh sb="0" eb="1">
      <t>ゲツ</t>
    </rPh>
    <rPh sb="2" eb="3">
      <t>キン</t>
    </rPh>
    <rPh sb="3" eb="5">
      <t>ハンテイ</t>
    </rPh>
    <phoneticPr fontId="2"/>
  </si>
  <si>
    <t>月～土判定</t>
    <rPh sb="0" eb="1">
      <t>ゲツ</t>
    </rPh>
    <rPh sb="2" eb="3">
      <t>ド</t>
    </rPh>
    <rPh sb="3" eb="5">
      <t>ハンテイ</t>
    </rPh>
    <phoneticPr fontId="2"/>
  </si>
  <si>
    <t>週判定</t>
    <rPh sb="0" eb="1">
      <t>シュウ</t>
    </rPh>
    <rPh sb="1" eb="3">
      <t>ハンテイ</t>
    </rPh>
    <phoneticPr fontId="2"/>
  </si>
  <si>
    <t>時間</t>
    <rPh sb="0" eb="2">
      <t>ジカン</t>
    </rPh>
    <phoneticPr fontId="2"/>
  </si>
  <si>
    <t>1回当たりの</t>
    <rPh sb="1" eb="2">
      <t>カイ</t>
    </rPh>
    <rPh sb="2" eb="3">
      <t>ア</t>
    </rPh>
    <phoneticPr fontId="2"/>
  </si>
  <si>
    <t>優先順位</t>
    <rPh sb="0" eb="2">
      <t>ユウセン</t>
    </rPh>
    <rPh sb="2" eb="4">
      <t>ジュンイ</t>
    </rPh>
    <phoneticPr fontId="2"/>
  </si>
  <si>
    <t>1-1</t>
    <phoneticPr fontId="2"/>
  </si>
  <si>
    <t>1-2</t>
    <phoneticPr fontId="2"/>
  </si>
  <si>
    <t>1-3</t>
    <phoneticPr fontId="2"/>
  </si>
  <si>
    <t>1-4</t>
    <phoneticPr fontId="2"/>
  </si>
  <si>
    <t>2-1</t>
    <phoneticPr fontId="2"/>
  </si>
  <si>
    <t>2-2</t>
    <phoneticPr fontId="2"/>
  </si>
  <si>
    <t>2-3</t>
    <phoneticPr fontId="2"/>
  </si>
  <si>
    <t>2-4</t>
    <phoneticPr fontId="2"/>
  </si>
  <si>
    <t>3-1</t>
    <phoneticPr fontId="2"/>
  </si>
  <si>
    <t>3-2</t>
    <phoneticPr fontId="2"/>
  </si>
  <si>
    <t>3-3</t>
    <phoneticPr fontId="2"/>
  </si>
  <si>
    <t>3-4</t>
    <phoneticPr fontId="2"/>
  </si>
  <si>
    <t>4-1</t>
    <phoneticPr fontId="2"/>
  </si>
  <si>
    <t>4-2</t>
    <phoneticPr fontId="2"/>
  </si>
  <si>
    <t>4-3</t>
    <phoneticPr fontId="2"/>
  </si>
  <si>
    <t>4-4</t>
    <phoneticPr fontId="2"/>
  </si>
  <si>
    <t>5-1</t>
    <phoneticPr fontId="2"/>
  </si>
  <si>
    <t>5-2</t>
    <phoneticPr fontId="2"/>
  </si>
  <si>
    <t>5-3</t>
    <phoneticPr fontId="2"/>
  </si>
  <si>
    <t>5-4</t>
    <phoneticPr fontId="2"/>
  </si>
  <si>
    <t>6-1</t>
    <phoneticPr fontId="2"/>
  </si>
  <si>
    <t>6-2</t>
    <phoneticPr fontId="2"/>
  </si>
  <si>
    <t>6-3</t>
    <phoneticPr fontId="2"/>
  </si>
  <si>
    <t>6-4</t>
    <phoneticPr fontId="2"/>
  </si>
  <si>
    <t>表示用量</t>
    <rPh sb="0" eb="2">
      <t>ヒョウジ</t>
    </rPh>
    <rPh sb="2" eb="3">
      <t>ヨウ</t>
    </rPh>
    <rPh sb="3" eb="4">
      <t>リョウ</t>
    </rPh>
    <phoneticPr fontId="2"/>
  </si>
  <si>
    <t>表示用頻度</t>
    <rPh sb="0" eb="2">
      <t>ヒョウジ</t>
    </rPh>
    <rPh sb="2" eb="3">
      <t>ヨウ</t>
    </rPh>
    <rPh sb="3" eb="5">
      <t>ヒンド</t>
    </rPh>
    <phoneticPr fontId="2"/>
  </si>
  <si>
    <t>表示用内容</t>
    <rPh sb="0" eb="2">
      <t>ヒョウジ</t>
    </rPh>
    <rPh sb="2" eb="3">
      <t>ヨウ</t>
    </rPh>
    <rPh sb="3" eb="5">
      <t>ナイヨウ</t>
    </rPh>
    <phoneticPr fontId="2"/>
  </si>
  <si>
    <t>表示用種類</t>
    <rPh sb="0" eb="2">
      <t>ヒョウジ</t>
    </rPh>
    <rPh sb="2" eb="3">
      <t>ヨウ</t>
    </rPh>
    <rPh sb="3" eb="5">
      <t>シュルイ</t>
    </rPh>
    <phoneticPr fontId="2"/>
  </si>
  <si>
    <t>判定１</t>
    <rPh sb="0" eb="2">
      <t>ハンテイ</t>
    </rPh>
    <phoneticPr fontId="2"/>
  </si>
  <si>
    <t>判定２</t>
    <rPh sb="0" eb="2">
      <t>ハンテイ</t>
    </rPh>
    <phoneticPr fontId="2"/>
  </si>
  <si>
    <t>週全て</t>
    <rPh sb="0" eb="1">
      <t>シュウ</t>
    </rPh>
    <rPh sb="1" eb="2">
      <t>スベ</t>
    </rPh>
    <phoneticPr fontId="2"/>
  </si>
  <si>
    <t>月～金</t>
    <rPh sb="0" eb="1">
      <t>ゲツ</t>
    </rPh>
    <rPh sb="2" eb="3">
      <t>キン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</si>
  <si>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</si>
  <si>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</si>
  <si>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</si>
  <si>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</si>
  <si>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</si>
  <si>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</si>
  <si>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日・祝</t>
    <rPh sb="0" eb="1">
      <t>ニチ</t>
    </rPh>
    <rPh sb="2" eb="3">
      <t>シュク</t>
    </rPh>
    <phoneticPr fontId="2"/>
  </si>
  <si>
    <t>優先順位</t>
    <rPh sb="0" eb="2">
      <t>ユウセン</t>
    </rPh>
    <rPh sb="2" eb="4">
      <t>ジュンイ</t>
    </rPh>
    <phoneticPr fontId="2"/>
  </si>
  <si>
    <t>サービス種類</t>
    <rPh sb="4" eb="6">
      <t>シュルイ</t>
    </rPh>
    <phoneticPr fontId="2"/>
  </si>
  <si>
    <t>開始時間帯</t>
    <rPh sb="0" eb="2">
      <t>カイシ</t>
    </rPh>
    <rPh sb="2" eb="5">
      <t>ジカンタイ</t>
    </rPh>
    <phoneticPr fontId="2"/>
  </si>
  <si>
    <t>回</t>
    <rPh sb="0" eb="1">
      <t>カイ</t>
    </rPh>
    <phoneticPr fontId="2"/>
  </si>
  <si>
    <t>開始時間帯</t>
    <rPh sb="0" eb="2">
      <t>カイシ</t>
    </rPh>
    <rPh sb="2" eb="4">
      <t>ジカン</t>
    </rPh>
    <rPh sb="4" eb="5">
      <t>タイ</t>
    </rPh>
    <phoneticPr fontId="2"/>
  </si>
  <si>
    <t>0.5判定</t>
    <rPh sb="3" eb="5">
      <t>ハンテイ</t>
    </rPh>
    <phoneticPr fontId="2"/>
  </si>
  <si>
    <t>単純時間</t>
    <rPh sb="0" eb="2">
      <t>タンジュン</t>
    </rPh>
    <rPh sb="2" eb="4">
      <t>ジカン</t>
    </rPh>
    <phoneticPr fontId="2"/>
  </si>
  <si>
    <t>1-1【週単位の居宅系サービス】</t>
    <rPh sb="4" eb="5">
      <t>シュウ</t>
    </rPh>
    <rPh sb="5" eb="7">
      <t>タンイ</t>
    </rPh>
    <rPh sb="8" eb="10">
      <t>キョタク</t>
    </rPh>
    <rPh sb="10" eb="11">
      <t>ケイ</t>
    </rPh>
    <phoneticPr fontId="2"/>
  </si>
  <si>
    <t>1-2【週単位以外の居宅系サービス】</t>
    <phoneticPr fontId="2"/>
  </si>
  <si>
    <t>2-1【週単位の移動系サービス】</t>
    <rPh sb="4" eb="5">
      <t>シュウ</t>
    </rPh>
    <rPh sb="5" eb="7">
      <t>タンイ</t>
    </rPh>
    <rPh sb="8" eb="10">
      <t>イドウ</t>
    </rPh>
    <rPh sb="10" eb="11">
      <t>ケイ</t>
    </rPh>
    <phoneticPr fontId="2"/>
  </si>
  <si>
    <t xml:space="preserve"> １か月当たりの提供回数</t>
    <rPh sb="3" eb="4">
      <t>ゲツ</t>
    </rPh>
    <rPh sb="4" eb="5">
      <t>ア</t>
    </rPh>
    <rPh sb="8" eb="10">
      <t>テイキョウ</t>
    </rPh>
    <rPh sb="10" eb="12">
      <t>カイスウ</t>
    </rPh>
    <phoneticPr fontId="2"/>
  </si>
  <si>
    <t>2-2【週単位以外の移動系サービス】</t>
    <rPh sb="4" eb="5">
      <t>シュウ</t>
    </rPh>
    <rPh sb="5" eb="7">
      <t>タンイ</t>
    </rPh>
    <rPh sb="7" eb="9">
      <t>イガイ</t>
    </rPh>
    <rPh sb="10" eb="12">
      <t>イドウ</t>
    </rPh>
    <rPh sb="12" eb="13">
      <t>ケイ</t>
    </rPh>
    <phoneticPr fontId="2"/>
  </si>
  <si>
    <t>3-1【その他の障がい福祉サービス等】</t>
    <rPh sb="6" eb="7">
      <t>タ</t>
    </rPh>
    <rPh sb="8" eb="9">
      <t>ショウ</t>
    </rPh>
    <rPh sb="11" eb="13">
      <t>フクシ</t>
    </rPh>
    <rPh sb="17" eb="18">
      <t>トウ</t>
    </rPh>
    <phoneticPr fontId="2"/>
  </si>
  <si>
    <t>優先順位</t>
    <rPh sb="0" eb="2">
      <t>ユウセン</t>
    </rPh>
    <rPh sb="2" eb="4">
      <t>ジュンイ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</si>
  <si>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</si>
  <si>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</si>
  <si>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</si>
  <si>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</si>
  <si>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機能訓練</t>
    <rPh sb="0" eb="2">
      <t>キノウ</t>
    </rPh>
    <rPh sb="2" eb="4">
      <t>クンレン</t>
    </rPh>
    <phoneticPr fontId="2"/>
  </si>
  <si>
    <t>生活訓練</t>
    <rPh sb="0" eb="2">
      <t>セイカツ</t>
    </rPh>
    <rPh sb="2" eb="4">
      <t>クンレン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</si>
  <si>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</si>
  <si>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</si>
  <si>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地域相談支援</t>
    <rPh sb="0" eb="2">
      <t>チイキ</t>
    </rPh>
    <rPh sb="2" eb="4">
      <t>ソウダン</t>
    </rPh>
    <rPh sb="4" eb="6">
      <t>シエン</t>
    </rPh>
    <phoneticPr fontId="2"/>
  </si>
  <si>
    <t>相談支援</t>
    <rPh sb="0" eb="2">
      <t>ソウダン</t>
    </rPh>
    <rPh sb="2" eb="4">
      <t>シエン</t>
    </rPh>
    <phoneticPr fontId="2"/>
  </si>
  <si>
    <t>サービス種類</t>
    <rPh sb="4" eb="6">
      <t>シュルイ</t>
    </rPh>
    <phoneticPr fontId="2"/>
  </si>
  <si>
    <t>支援内容</t>
    <rPh sb="0" eb="2">
      <t>シエン</t>
    </rPh>
    <rPh sb="2" eb="4">
      <t>ナイヨウ</t>
    </rPh>
    <phoneticPr fontId="2"/>
  </si>
  <si>
    <t>重度包括</t>
    <rPh sb="0" eb="2">
      <t>ジュウド</t>
    </rPh>
    <rPh sb="2" eb="4">
      <t>ホウカツ</t>
    </rPh>
    <phoneticPr fontId="2"/>
  </si>
  <si>
    <t xml:space="preserve"> １か月当たりの提供日数</t>
    <rPh sb="3" eb="4">
      <t>ゲツ</t>
    </rPh>
    <rPh sb="4" eb="5">
      <t>ア</t>
    </rPh>
    <rPh sb="8" eb="10">
      <t>テイキョウ</t>
    </rPh>
    <rPh sb="10" eb="12">
      <t>ニッスウ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</si>
  <si>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</si>
  <si>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日中一時支援</t>
    <rPh sb="0" eb="2">
      <t>ニッチュウ</t>
    </rPh>
    <rPh sb="2" eb="4">
      <t>イチジ</t>
    </rPh>
    <rPh sb="4" eb="6">
      <t>シエン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</si>
  <si>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</si>
  <si>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</si>
  <si>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判定３</t>
    <rPh sb="0" eb="2">
      <t>ハンテイ</t>
    </rPh>
    <phoneticPr fontId="2"/>
  </si>
  <si>
    <t>順位1</t>
    <rPh sb="0" eb="2">
      <t>ジュンイ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</si>
  <si>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</si>
  <si>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</si>
  <si>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順位4</t>
    <rPh sb="0" eb="2">
      <t>ジュンイ</t>
    </rPh>
    <phoneticPr fontId="2"/>
  </si>
  <si>
    <t>順位5</t>
    <rPh sb="0" eb="2">
      <t>ジュンイ</t>
    </rPh>
    <phoneticPr fontId="2"/>
  </si>
  <si>
    <t>順位6</t>
    <rPh sb="0" eb="2">
      <t>ジュンイ</t>
    </rPh>
    <phoneticPr fontId="2"/>
  </si>
  <si>
    <t>判定4</t>
    <rPh sb="0" eb="2">
      <t>ハンテイ</t>
    </rPh>
    <phoneticPr fontId="2"/>
  </si>
  <si>
    <t>放課後等デイサービス</t>
    <rPh sb="0" eb="3">
      <t>ホウカゴ</t>
    </rPh>
    <rPh sb="3" eb="4">
      <t>トウ</t>
    </rPh>
    <phoneticPr fontId="2"/>
  </si>
  <si>
    <t>種類・内容・量（頻度・1回当たりの時間）</t>
    <rPh sb="0" eb="2">
      <t>シュルイ</t>
    </rPh>
    <rPh sb="3" eb="5">
      <t>ナイヨウ</t>
    </rPh>
    <rPh sb="6" eb="7">
      <t>リョウ</t>
    </rPh>
    <rPh sb="8" eb="10">
      <t>ヒンド</t>
    </rPh>
    <rPh sb="12" eb="13">
      <t>カイ</t>
    </rPh>
    <rPh sb="13" eb="14">
      <t>ア</t>
    </rPh>
    <rPh sb="17" eb="19">
      <t>ジカン</t>
    </rPh>
    <phoneticPr fontId="2"/>
  </si>
  <si>
    <t>「厚生労働省サービス等利用計画・障害児支援利用計画等様式例」を一部改変 201901吹田市様式</t>
    <rPh sb="1" eb="3">
      <t>コウセイ</t>
    </rPh>
    <rPh sb="3" eb="6">
      <t>ロウドウショウ</t>
    </rPh>
    <rPh sb="10" eb="11">
      <t>トウ</t>
    </rPh>
    <rPh sb="11" eb="13">
      <t>リヨウ</t>
    </rPh>
    <rPh sb="13" eb="15">
      <t>ケイカク</t>
    </rPh>
    <rPh sb="16" eb="18">
      <t>ショウガイ</t>
    </rPh>
    <rPh sb="18" eb="19">
      <t>ジ</t>
    </rPh>
    <rPh sb="19" eb="21">
      <t>シエン</t>
    </rPh>
    <rPh sb="21" eb="23">
      <t>リヨウ</t>
    </rPh>
    <rPh sb="23" eb="25">
      <t>ケイカク</t>
    </rPh>
    <rPh sb="25" eb="26">
      <t>トウ</t>
    </rPh>
    <rPh sb="26" eb="28">
      <t>ヨウシキ</t>
    </rPh>
    <rPh sb="28" eb="29">
      <t>レイ</t>
    </rPh>
    <rPh sb="31" eb="33">
      <t>イチブ</t>
    </rPh>
    <rPh sb="33" eb="35">
      <t>カイヘン</t>
    </rPh>
    <rPh sb="42" eb="44">
      <t>スイタ</t>
    </rPh>
    <rPh sb="44" eb="45">
      <t>シ</t>
    </rPh>
    <rPh sb="45" eb="47">
      <t>ヨウシキ</t>
    </rPh>
    <phoneticPr fontId="2"/>
  </si>
  <si>
    <r>
      <t>医療の状況</t>
    </r>
    <r>
      <rPr>
        <sz val="8"/>
        <rFont val="ＭＳ Ｐゴシック"/>
        <family val="3"/>
        <charset val="128"/>
      </rPr>
      <t>　※疾患名、病院名、受診科名、通院頻度、服薬状況等</t>
    </r>
    <rPh sb="0" eb="2">
      <t>イリョウ</t>
    </rPh>
    <rPh sb="3" eb="5">
      <t>ジョウキョウ</t>
    </rPh>
    <rPh sb="7" eb="9">
      <t>シッカン</t>
    </rPh>
    <rPh sb="9" eb="10">
      <t>メイ</t>
    </rPh>
    <rPh sb="11" eb="13">
      <t>ビョウイン</t>
    </rPh>
    <rPh sb="13" eb="14">
      <t>メイ</t>
    </rPh>
    <rPh sb="15" eb="17">
      <t>ジュシン</t>
    </rPh>
    <rPh sb="17" eb="18">
      <t>カ</t>
    </rPh>
    <rPh sb="18" eb="19">
      <t>メイ</t>
    </rPh>
    <rPh sb="20" eb="22">
      <t>ツウイン</t>
    </rPh>
    <rPh sb="22" eb="24">
      <t>ヒンド</t>
    </rPh>
    <rPh sb="25" eb="27">
      <t>フクヤク</t>
    </rPh>
    <rPh sb="27" eb="29">
      <t>ジョウキョウ</t>
    </rPh>
    <rPh sb="29" eb="30">
      <t>トウ</t>
    </rPh>
    <phoneticPr fontId="2"/>
  </si>
  <si>
    <t>←西暦</t>
    <rPh sb="1" eb="3">
      <t>セイレキ</t>
    </rPh>
    <phoneticPr fontId="2"/>
  </si>
  <si>
    <t>サービス名称</t>
    <rPh sb="4" eb="6">
      <t>メイショウ</t>
    </rPh>
    <phoneticPr fontId="2"/>
  </si>
  <si>
    <t>提供機関または提供者</t>
    <rPh sb="0" eb="2">
      <t>テイキョウ</t>
    </rPh>
    <rPh sb="2" eb="4">
      <t>キカン</t>
    </rPh>
    <rPh sb="7" eb="9">
      <t>テイキョウ</t>
    </rPh>
    <rPh sb="9" eb="10">
      <t>シャ</t>
    </rPh>
    <phoneticPr fontId="2"/>
  </si>
  <si>
    <t>提供事業者名（担当者名）</t>
    <rPh sb="0" eb="2">
      <t>テイキョウ</t>
    </rPh>
    <rPh sb="2" eb="5">
      <t>ジギョウシャ</t>
    </rPh>
    <rPh sb="5" eb="6">
      <t>メイ</t>
    </rPh>
    <rPh sb="7" eb="10">
      <t>タントウシャ</t>
    </rPh>
    <rPh sb="10" eb="11">
      <t>メイ</t>
    </rPh>
    <phoneticPr fontId="2"/>
  </si>
  <si>
    <t>主な支援内容</t>
    <rPh sb="0" eb="1">
      <t>オモ</t>
    </rPh>
    <rPh sb="2" eb="4">
      <t>シエン</t>
    </rPh>
    <rPh sb="4" eb="6">
      <t>ナイヨウ</t>
    </rPh>
    <phoneticPr fontId="2"/>
  </si>
  <si>
    <t>支援の頻度</t>
    <rPh sb="0" eb="2">
      <t>シエン</t>
    </rPh>
    <rPh sb="3" eb="5">
      <t>ヒンド</t>
    </rPh>
    <phoneticPr fontId="2"/>
  </si>
  <si>
    <t xml:space="preserve"> 障害支援区分</t>
    <rPh sb="1" eb="2">
      <t>ショウ</t>
    </rPh>
    <rPh sb="2" eb="3">
      <t>ガイ</t>
    </rPh>
    <rPh sb="3" eb="5">
      <t>シエン</t>
    </rPh>
    <rPh sb="5" eb="7">
      <t>クブン</t>
    </rPh>
    <phoneticPr fontId="2"/>
  </si>
  <si>
    <t xml:space="preserve"> 利用者負担上限月額</t>
    <rPh sb="1" eb="4">
      <t>リヨウシャ</t>
    </rPh>
    <rPh sb="4" eb="6">
      <t>フタン</t>
    </rPh>
    <rPh sb="6" eb="8">
      <t>ジョウゲン</t>
    </rPh>
    <rPh sb="8" eb="10">
      <t>ゲツガク</t>
    </rPh>
    <phoneticPr fontId="2"/>
  </si>
  <si>
    <t xml:space="preserve"> 通所受給者証番号</t>
    <rPh sb="1" eb="3">
      <t>ツウショ</t>
    </rPh>
    <rPh sb="3" eb="5">
      <t>ジュキュウ</t>
    </rPh>
    <rPh sb="5" eb="6">
      <t>シャ</t>
    </rPh>
    <rPh sb="6" eb="7">
      <t>ショウ</t>
    </rPh>
    <rPh sb="7" eb="9">
      <t>バンゴウ</t>
    </rPh>
    <phoneticPr fontId="2"/>
  </si>
  <si>
    <t xml:space="preserve"> モニタリング月</t>
    <rPh sb="7" eb="8">
      <t>ツキ</t>
    </rPh>
    <phoneticPr fontId="2"/>
  </si>
  <si>
    <t xml:space="preserve"> 利用者同意署名欄</t>
    <phoneticPr fontId="2"/>
  </si>
  <si>
    <t xml:space="preserve"> 利用者同意署名欄</t>
    <phoneticPr fontId="2"/>
  </si>
  <si>
    <t>　長期目標</t>
    <rPh sb="1" eb="3">
      <t>チョウキ</t>
    </rPh>
    <rPh sb="3" eb="5">
      <t>モクヒョウ</t>
    </rPh>
    <phoneticPr fontId="2"/>
  </si>
  <si>
    <t>　短期目標</t>
    <rPh sb="1" eb="3">
      <t>タンキ</t>
    </rPh>
    <rPh sb="3" eb="5">
      <t>モクヒョウ</t>
    </rPh>
    <phoneticPr fontId="2"/>
  </si>
  <si>
    <t>様式1-1A</t>
    <rPh sb="0" eb="2">
      <t>ヨウシキ</t>
    </rPh>
    <phoneticPr fontId="2"/>
  </si>
  <si>
    <t>月間サービス提供時間計算表</t>
    <rPh sb="0" eb="2">
      <t>ゲッカン</t>
    </rPh>
    <rPh sb="6" eb="8">
      <t>テイキョウ</t>
    </rPh>
    <rPh sb="8" eb="10">
      <t>ジカン</t>
    </rPh>
    <rPh sb="10" eb="12">
      <t>ケイサン</t>
    </rPh>
    <rPh sb="12" eb="13">
      <t>ヒョウ</t>
    </rPh>
    <phoneticPr fontId="2"/>
  </si>
  <si>
    <t>月計(A)</t>
    <rPh sb="0" eb="1">
      <t>ツキ</t>
    </rPh>
    <rPh sb="1" eb="2">
      <t>ケイ</t>
    </rPh>
    <phoneticPr fontId="2"/>
  </si>
  <si>
    <t>Aのうち、他の居宅系</t>
    <phoneticPr fontId="2"/>
  </si>
  <si>
    <t>サービスと併給する時間</t>
    <rPh sb="5" eb="7">
      <t>ヘイキュウ</t>
    </rPh>
    <rPh sb="9" eb="11">
      <t>ジカン</t>
    </rPh>
    <phoneticPr fontId="2"/>
  </si>
  <si>
    <t>時間</t>
    <rPh sb="0" eb="2">
      <t>ジカン</t>
    </rPh>
    <phoneticPr fontId="2"/>
  </si>
  <si>
    <t>居宅介護等の提供時間の合計（１月あたり）</t>
    <rPh sb="0" eb="2">
      <t>キョタク</t>
    </rPh>
    <rPh sb="2" eb="4">
      <t>カイゴ</t>
    </rPh>
    <rPh sb="4" eb="5">
      <t>トウ</t>
    </rPh>
    <rPh sb="6" eb="8">
      <t>テイキョウ</t>
    </rPh>
    <rPh sb="8" eb="10">
      <t>ジカン</t>
    </rPh>
    <rPh sb="11" eb="13">
      <t>ゴウケイ</t>
    </rPh>
    <rPh sb="15" eb="16">
      <t>ツキ</t>
    </rPh>
    <phoneticPr fontId="2"/>
  </si>
  <si>
    <t>内訳</t>
    <rPh sb="0" eb="2">
      <t>ウチワケ</t>
    </rPh>
    <phoneticPr fontId="2"/>
  </si>
  <si>
    <t>居宅介護</t>
    <rPh sb="0" eb="2">
      <t>キョタク</t>
    </rPh>
    <rPh sb="2" eb="4">
      <t>カイゴ</t>
    </rPh>
    <phoneticPr fontId="2"/>
  </si>
  <si>
    <t>家事援助</t>
    <rPh sb="0" eb="2">
      <t>カジ</t>
    </rPh>
    <rPh sb="2" eb="4">
      <t>エンジョ</t>
    </rPh>
    <phoneticPr fontId="2"/>
  </si>
  <si>
    <t>通院等介助</t>
    <rPh sb="0" eb="2">
      <t>ツウイン</t>
    </rPh>
    <rPh sb="2" eb="3">
      <t>トウ</t>
    </rPh>
    <rPh sb="3" eb="5">
      <t>カイジョ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</si>
  <si>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</si>
  <si>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移動支援等による通院介助</t>
    <rPh sb="0" eb="2">
      <t>イドウ</t>
    </rPh>
    <rPh sb="2" eb="4">
      <t>シエン</t>
    </rPh>
    <rPh sb="4" eb="5">
      <t>トウ</t>
    </rPh>
    <rPh sb="8" eb="10">
      <t>ツウイン</t>
    </rPh>
    <rPh sb="10" eb="12">
      <t>カイジョ</t>
    </rPh>
    <phoneticPr fontId="2"/>
  </si>
  <si>
    <t>上記から除かれる併給分</t>
    <rPh sb="0" eb="2">
      <t>ジョウキ</t>
    </rPh>
    <rPh sb="4" eb="5">
      <t>ノゾ</t>
    </rPh>
    <rPh sb="8" eb="10">
      <t>ヘイキュウ</t>
    </rPh>
    <rPh sb="10" eb="11">
      <t>ブン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</si>
  <si>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</si>
  <si>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</si>
  <si>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移動支援</t>
    <rPh sb="0" eb="2">
      <t>イドウ</t>
    </rPh>
    <rPh sb="2" eb="4">
      <t>シエン</t>
    </rPh>
    <phoneticPr fontId="2"/>
  </si>
  <si>
    <t>移動支援等の提供時間（１月あたり）</t>
    <rPh sb="0" eb="2">
      <t>イドウ</t>
    </rPh>
    <rPh sb="2" eb="4">
      <t>シエン</t>
    </rPh>
    <rPh sb="4" eb="5">
      <t>トウ</t>
    </rPh>
    <rPh sb="6" eb="8">
      <t>テイキョウ</t>
    </rPh>
    <rPh sb="8" eb="10">
      <t>ジカン</t>
    </rPh>
    <rPh sb="12" eb="13">
      <t>ツキ</t>
    </rPh>
    <phoneticPr fontId="2"/>
  </si>
  <si>
    <t>乗降介助</t>
    <rPh sb="0" eb="2">
      <t>ジョウコウ</t>
    </rPh>
    <rPh sb="2" eb="4">
      <t>カイジョ</t>
    </rPh>
    <phoneticPr fontId="2"/>
  </si>
  <si>
    <t>項番</t>
    <rPh sb="0" eb="2">
      <t>コウバン</t>
    </rPh>
    <phoneticPr fontId="2"/>
  </si>
  <si>
    <t>入力項目</t>
    <rPh sb="0" eb="2">
      <t>ニュウリョク</t>
    </rPh>
    <rPh sb="2" eb="4">
      <t>コウモク</t>
    </rPh>
    <phoneticPr fontId="2"/>
  </si>
  <si>
    <t>家族構成図（ジェノグラム）の作成</t>
    <rPh sb="0" eb="2">
      <t>カゾク</t>
    </rPh>
    <rPh sb="2" eb="4">
      <t>コウセイ</t>
    </rPh>
    <rPh sb="4" eb="5">
      <t>ズ</t>
    </rPh>
    <rPh sb="14" eb="16">
      <t>サクセイ</t>
    </rPh>
    <phoneticPr fontId="2"/>
  </si>
  <si>
    <t>本人</t>
    <rPh sb="0" eb="2">
      <t>ホンニン</t>
    </rPh>
    <phoneticPr fontId="2"/>
  </si>
  <si>
    <t>配偶者</t>
    <rPh sb="0" eb="3">
      <t>ハイグウシャ</t>
    </rPh>
    <phoneticPr fontId="2"/>
  </si>
  <si>
    <t>第１子</t>
    <rPh sb="0" eb="1">
      <t>ダイ</t>
    </rPh>
    <rPh sb="2" eb="3">
      <t>シ</t>
    </rPh>
    <phoneticPr fontId="2"/>
  </si>
  <si>
    <t>第２子</t>
    <rPh sb="0" eb="1">
      <t>ダイ</t>
    </rPh>
    <rPh sb="2" eb="3">
      <t>シ</t>
    </rPh>
    <phoneticPr fontId="2"/>
  </si>
  <si>
    <t>第３子</t>
    <rPh sb="0" eb="1">
      <t>ダイ</t>
    </rPh>
    <rPh sb="2" eb="3">
      <t>シ</t>
    </rPh>
    <phoneticPr fontId="2"/>
  </si>
  <si>
    <t>第４子</t>
    <rPh sb="0" eb="1">
      <t>ダイ</t>
    </rPh>
    <rPh sb="2" eb="3">
      <t>シ</t>
    </rPh>
    <phoneticPr fontId="2"/>
  </si>
  <si>
    <t>第５子</t>
    <rPh sb="0" eb="1">
      <t>ダイ</t>
    </rPh>
    <rPh sb="2" eb="3">
      <t>シ</t>
    </rPh>
    <phoneticPr fontId="2"/>
  </si>
  <si>
    <t>親族（本人側）</t>
    <rPh sb="0" eb="2">
      <t>シンゾク</t>
    </rPh>
    <rPh sb="3" eb="5">
      <t>ホンニン</t>
    </rPh>
    <rPh sb="5" eb="6">
      <t>ガワ</t>
    </rPh>
    <phoneticPr fontId="2"/>
  </si>
  <si>
    <t>父</t>
    <rPh sb="0" eb="1">
      <t>チチ</t>
    </rPh>
    <phoneticPr fontId="2"/>
  </si>
  <si>
    <t>父の父（祖父）</t>
    <rPh sb="0" eb="1">
      <t>チチ</t>
    </rPh>
    <rPh sb="2" eb="3">
      <t>チチ</t>
    </rPh>
    <rPh sb="4" eb="6">
      <t>ソフ</t>
    </rPh>
    <phoneticPr fontId="2"/>
  </si>
  <si>
    <t>父の母（祖母）</t>
    <rPh sb="0" eb="1">
      <t>チチ</t>
    </rPh>
    <rPh sb="2" eb="3">
      <t>ハハ</t>
    </rPh>
    <rPh sb="4" eb="6">
      <t>ソボ</t>
    </rPh>
    <phoneticPr fontId="2"/>
  </si>
  <si>
    <t>母の父（祖父）</t>
    <rPh sb="0" eb="1">
      <t>ハハ</t>
    </rPh>
    <rPh sb="2" eb="3">
      <t>チチ</t>
    </rPh>
    <rPh sb="4" eb="6">
      <t>ソフ</t>
    </rPh>
    <phoneticPr fontId="2"/>
  </si>
  <si>
    <t>母の母（祖母）</t>
    <rPh sb="0" eb="1">
      <t>ハハ</t>
    </rPh>
    <rPh sb="2" eb="3">
      <t>ハハ</t>
    </rPh>
    <rPh sb="4" eb="6">
      <t>ソボ</t>
    </rPh>
    <phoneticPr fontId="2"/>
  </si>
  <si>
    <t>父の兄弟姉妹（おじ・おば）１</t>
    <rPh sb="0" eb="1">
      <t>チチ</t>
    </rPh>
    <rPh sb="2" eb="4">
      <t>キョウダイ</t>
    </rPh>
    <rPh sb="4" eb="6">
      <t>シマイ</t>
    </rPh>
    <phoneticPr fontId="2"/>
  </si>
  <si>
    <t>父の兄弟姉妹（おじ・おば）２</t>
    <rPh sb="0" eb="1">
      <t>チチ</t>
    </rPh>
    <rPh sb="2" eb="4">
      <t>キョウダイ</t>
    </rPh>
    <rPh sb="4" eb="6">
      <t>シマイ</t>
    </rPh>
    <phoneticPr fontId="2"/>
  </si>
  <si>
    <t>母の兄弟姉妹（おじ・おば）１</t>
    <rPh sb="0" eb="1">
      <t>ハハ</t>
    </rPh>
    <rPh sb="2" eb="4">
      <t>キョウダイ</t>
    </rPh>
    <rPh sb="4" eb="6">
      <t>シマイ</t>
    </rPh>
    <phoneticPr fontId="2"/>
  </si>
  <si>
    <t>母の兄弟姉妹（おじ・おば）２</t>
    <rPh sb="0" eb="1">
      <t>ハハ</t>
    </rPh>
    <rPh sb="2" eb="4">
      <t>キョウダイ</t>
    </rPh>
    <rPh sb="4" eb="6">
      <t>シマイ</t>
    </rPh>
    <phoneticPr fontId="2"/>
  </si>
  <si>
    <t>兄弟姉妹１</t>
    <rPh sb="0" eb="2">
      <t>キョウダイ</t>
    </rPh>
    <rPh sb="2" eb="4">
      <t>シマイ</t>
    </rPh>
    <phoneticPr fontId="2"/>
  </si>
  <si>
    <t>兄弟姉妹２</t>
    <rPh sb="0" eb="2">
      <t>キョウダイ</t>
    </rPh>
    <rPh sb="2" eb="4">
      <t>シマイ</t>
    </rPh>
    <phoneticPr fontId="2"/>
  </si>
  <si>
    <t>姻族（配偶者側）</t>
    <rPh sb="0" eb="2">
      <t>インゾク</t>
    </rPh>
    <rPh sb="3" eb="6">
      <t>ハイグウシャ</t>
    </rPh>
    <rPh sb="6" eb="7">
      <t>ガワ</t>
    </rPh>
    <phoneticPr fontId="2"/>
  </si>
  <si>
    <t>-</t>
    <phoneticPr fontId="2"/>
  </si>
  <si>
    <t>性別等</t>
    <rPh sb="0" eb="2">
      <t>セイベツ</t>
    </rPh>
    <rPh sb="2" eb="3">
      <t>トウ</t>
    </rPh>
    <phoneticPr fontId="2"/>
  </si>
  <si>
    <t>同居・別居</t>
    <rPh sb="0" eb="2">
      <t>ドウキョ</t>
    </rPh>
    <rPh sb="3" eb="5">
      <t>ベッキョ</t>
    </rPh>
    <phoneticPr fontId="2"/>
  </si>
  <si>
    <t>選択によって作成される【家族構成図】の見本</t>
    <rPh sb="0" eb="2">
      <t>センタク</t>
    </rPh>
    <rPh sb="6" eb="8">
      <t>サクセイ</t>
    </rPh>
    <rPh sb="12" eb="14">
      <t>カゾク</t>
    </rPh>
    <rPh sb="14" eb="16">
      <t>コウセイ</t>
    </rPh>
    <rPh sb="16" eb="17">
      <t>ズ</t>
    </rPh>
    <rPh sb="19" eb="21">
      <t>ミホン</t>
    </rPh>
    <phoneticPr fontId="2"/>
  </si>
  <si>
    <t>就労継続支援A</t>
    <rPh sb="0" eb="2">
      <t>シュウロウ</t>
    </rPh>
    <rPh sb="2" eb="4">
      <t>ケイゾク</t>
    </rPh>
    <rPh sb="4" eb="6">
      <t>シエン</t>
    </rPh>
    <phoneticPr fontId="2"/>
  </si>
  <si>
    <t>就労継続支援B</t>
    <rPh sb="0" eb="2">
      <t>シュウロウ</t>
    </rPh>
    <rPh sb="2" eb="4">
      <t>ケイゾク</t>
    </rPh>
    <rPh sb="4" eb="6">
      <t>シエン</t>
    </rPh>
    <phoneticPr fontId="2"/>
  </si>
  <si>
    <t>「厚生労働省サービス等利用計画・障害児支援利用計画等様式例」を一部改変　201901吹田市</t>
    <rPh sb="1" eb="3">
      <t>コウセイ</t>
    </rPh>
    <rPh sb="3" eb="6">
      <t>ロウドウショウ</t>
    </rPh>
    <rPh sb="10" eb="11">
      <t>トウ</t>
    </rPh>
    <rPh sb="11" eb="13">
      <t>リヨウ</t>
    </rPh>
    <rPh sb="13" eb="15">
      <t>ケイカク</t>
    </rPh>
    <rPh sb="16" eb="18">
      <t>ショウガイ</t>
    </rPh>
    <rPh sb="18" eb="19">
      <t>ジ</t>
    </rPh>
    <rPh sb="19" eb="21">
      <t>シエン</t>
    </rPh>
    <rPh sb="21" eb="23">
      <t>リヨウ</t>
    </rPh>
    <rPh sb="23" eb="25">
      <t>ケイカク</t>
    </rPh>
    <rPh sb="25" eb="26">
      <t>トウ</t>
    </rPh>
    <rPh sb="26" eb="28">
      <t>ヨウシキ</t>
    </rPh>
    <rPh sb="28" eb="29">
      <t>レイ</t>
    </rPh>
    <rPh sb="31" eb="33">
      <t>イチブ</t>
    </rPh>
    <rPh sb="33" eb="35">
      <t>カイヘン</t>
    </rPh>
    <rPh sb="42" eb="45">
      <t>スイタシ</t>
    </rPh>
    <phoneticPr fontId="2"/>
  </si>
  <si>
    <t>「厚生労働省サービス等利用計画・障害児支援利用計画等様式例」を一部改変 201901吹田市</t>
    <rPh sb="1" eb="3">
      <t>コウセイ</t>
    </rPh>
    <rPh sb="3" eb="6">
      <t>ロウドウショウ</t>
    </rPh>
    <rPh sb="10" eb="11">
      <t>トウ</t>
    </rPh>
    <rPh sb="11" eb="13">
      <t>リヨウ</t>
    </rPh>
    <rPh sb="13" eb="15">
      <t>ケイカク</t>
    </rPh>
    <rPh sb="16" eb="18">
      <t>ショウガイ</t>
    </rPh>
    <rPh sb="18" eb="19">
      <t>ジ</t>
    </rPh>
    <rPh sb="19" eb="21">
      <t>シエン</t>
    </rPh>
    <rPh sb="21" eb="23">
      <t>リヨウ</t>
    </rPh>
    <rPh sb="23" eb="25">
      <t>ケイカク</t>
    </rPh>
    <rPh sb="25" eb="26">
      <t>トウ</t>
    </rPh>
    <rPh sb="26" eb="28">
      <t>ヨウシキ</t>
    </rPh>
    <rPh sb="28" eb="29">
      <t>レイ</t>
    </rPh>
    <rPh sb="31" eb="33">
      <t>イチブ</t>
    </rPh>
    <rPh sb="33" eb="35">
      <t>カイヘン</t>
    </rPh>
    <rPh sb="42" eb="45">
      <t>スイタシ</t>
    </rPh>
    <phoneticPr fontId="2"/>
  </si>
  <si>
    <t>　</t>
  </si>
  <si>
    <t>【計画内容等について】</t>
    <rPh sb="1" eb="3">
      <t>ケイカク</t>
    </rPh>
    <rPh sb="3" eb="5">
      <t>ナイヨウ</t>
    </rPh>
    <rPh sb="5" eb="6">
      <t>トウ</t>
    </rPh>
    <phoneticPr fontId="2"/>
  </si>
  <si>
    <r>
      <t>家族構成</t>
    </r>
    <r>
      <rPr>
        <sz val="11"/>
        <rFont val="ＭＳ Ｐゴシック"/>
        <family val="3"/>
        <charset val="128"/>
      </rPr>
      <t>　※年齢等を記入</t>
    </r>
    <rPh sb="0" eb="2">
      <t>カゾク</t>
    </rPh>
    <rPh sb="2" eb="4">
      <t>コウセイ</t>
    </rPh>
    <rPh sb="6" eb="8">
      <t>ネンレイ</t>
    </rPh>
    <rPh sb="8" eb="9">
      <t>トウ</t>
    </rPh>
    <rPh sb="10" eb="12">
      <t>キニュウ</t>
    </rPh>
    <phoneticPr fontId="2"/>
  </si>
  <si>
    <t>１．概要(支援経過・現状と課題等、主に相談に至った経緯を記入してください)</t>
    <rPh sb="2" eb="4">
      <t>ガイヨウ</t>
    </rPh>
    <rPh sb="5" eb="7">
      <t>シエン</t>
    </rPh>
    <rPh sb="7" eb="9">
      <t>ケイカ</t>
    </rPh>
    <rPh sb="10" eb="12">
      <t>ゲンジョウ</t>
    </rPh>
    <rPh sb="13" eb="15">
      <t>カダイ</t>
    </rPh>
    <rPh sb="15" eb="16">
      <t>トウ</t>
    </rPh>
    <rPh sb="17" eb="18">
      <t>オモ</t>
    </rPh>
    <rPh sb="19" eb="21">
      <t>ソウダン</t>
    </rPh>
    <rPh sb="22" eb="23">
      <t>イタ</t>
    </rPh>
    <rPh sb="25" eb="27">
      <t>ケイイ</t>
    </rPh>
    <rPh sb="28" eb="30">
      <t>キニュウ</t>
    </rPh>
    <phoneticPr fontId="2"/>
  </si>
  <si>
    <t>その他の支援（公的支援以外の支援）</t>
    <rPh sb="2" eb="3">
      <t>タ</t>
    </rPh>
    <rPh sb="4" eb="6">
      <t>シエン</t>
    </rPh>
    <rPh sb="7" eb="9">
      <t>コウテキ</t>
    </rPh>
    <rPh sb="9" eb="11">
      <t>シエン</t>
    </rPh>
    <rPh sb="11" eb="13">
      <t>イガイ</t>
    </rPh>
    <rPh sb="14" eb="16">
      <t>シエン</t>
    </rPh>
    <phoneticPr fontId="2"/>
  </si>
  <si>
    <t>計画作成日</t>
    <rPh sb="0" eb="2">
      <t>ケイカク</t>
    </rPh>
    <rPh sb="2" eb="5">
      <t>サクセイビ</t>
    </rPh>
    <phoneticPr fontId="2"/>
  </si>
  <si>
    <t xml:space="preserve"> 計画作成日</t>
    <rPh sb="1" eb="3">
      <t>ケイカク</t>
    </rPh>
    <rPh sb="3" eb="6">
      <t>サクセイビ</t>
    </rPh>
    <phoneticPr fontId="2"/>
  </si>
  <si>
    <t xml:space="preserve"> モニタリング実施日</t>
    <rPh sb="7" eb="10">
      <t>ジッシヒ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</si>
</sst>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11]ggge&quot;年&quot;m&quot;月&quot;d&quot;日&quot;;@"/>
    <numFmt numFmtId="177" formatCode="#,##0&quot;月&quot;"/>
    <numFmt numFmtId="178" formatCode="#,##0&quot;日&quot;"/>
    <numFmt numFmtId="179" formatCode="0&quot;年&quot;"/>
    <numFmt numFmtId="180" formatCode="0&quot;歳&quot;"/>
    <numFmt numFmtId="181" formatCode="[$-411]ggge&quot;年&quot;m&quot;月&quot;"/>
    <numFmt numFmtId="182" formatCode="yyyy/mm/dd"/>
    <numFmt numFmtId="183" formatCode="0.0&quot;時間&quot;"/>
    <numFmt numFmtId="184" formatCode="0.0"/>
    <numFmt numFmtId="185" formatCode="&quot;▲&quot;0.0&quot;時間&quot;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1"/>
      <name val="HG教科書体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HG教科書体"/>
      <family val="1"/>
      <charset val="128"/>
    </font>
    <font>
      <sz val="14"/>
      <name val="ＭＳ Ｐゴシック"/>
      <family val="3"/>
      <charset val="128"/>
    </font>
    <font>
      <i/>
      <sz val="11"/>
      <color indexed="10"/>
      <name val="HG教科書体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HGP創英角ｺﾞｼｯｸUB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4"/>
      <name val="ＭＳ ゴシック"/>
      <family val="3"/>
      <charset val="128"/>
    </font>
    <font>
      <u val="doubleAccounting"/>
      <sz val="14"/>
      <name val="HGS創英角ｺﾞｼｯｸUB"/>
      <family val="3"/>
      <charset val="128"/>
    </font>
    <font>
      <b/>
      <sz val="10"/>
      <name val="ＭＳ 明朝"/>
      <family val="1"/>
      <charset val="128"/>
    </font>
    <font>
      <sz val="11"/>
      <name val="メイリオ"/>
      <family val="3"/>
      <charset val="128"/>
    </font>
    <font>
      <sz val="11"/>
      <name val="Meiryo UI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 style="hair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hair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hair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49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" fillId="11" borderId="50" applyNumberFormat="0" applyFont="0" applyAlignment="0" applyProtection="0">
      <alignment vertical="center"/>
    </xf>
    <xf numFmtId="0" fontId="24" fillId="0" borderId="5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5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0" borderId="54" applyNumberFormat="0" applyFill="0" applyAlignment="0" applyProtection="0">
      <alignment vertical="center"/>
    </xf>
    <xf numFmtId="0" fontId="30" fillId="0" borderId="5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6" applyNumberFormat="0" applyFill="0" applyAlignment="0" applyProtection="0">
      <alignment vertical="center"/>
    </xf>
    <xf numFmtId="0" fontId="32" fillId="32" borderId="5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52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57"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centerContinuous" vertical="center"/>
    </xf>
    <xf numFmtId="0" fontId="9" fillId="0" borderId="2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vertical="top"/>
    </xf>
    <xf numFmtId="0" fontId="7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58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vertical="top"/>
    </xf>
    <xf numFmtId="0" fontId="0" fillId="0" borderId="0" xfId="0" applyFont="1" applyAlignment="1">
      <alignment horizontal="centerContinuous" vertical="center"/>
    </xf>
    <xf numFmtId="0" fontId="0" fillId="12" borderId="1" xfId="0" applyFont="1" applyFill="1" applyBorder="1" applyAlignment="1">
      <alignment vertical="center"/>
    </xf>
    <xf numFmtId="0" fontId="0" fillId="12" borderId="2" xfId="0" applyFont="1" applyFill="1" applyBorder="1" applyAlignment="1">
      <alignment vertical="center"/>
    </xf>
    <xf numFmtId="0" fontId="0" fillId="12" borderId="4" xfId="0" applyFont="1" applyFill="1" applyBorder="1" applyAlignment="1">
      <alignment vertical="center"/>
    </xf>
    <xf numFmtId="0" fontId="0" fillId="12" borderId="5" xfId="0" applyFont="1" applyFill="1" applyBorder="1" applyAlignment="1">
      <alignment vertical="center"/>
    </xf>
    <xf numFmtId="0" fontId="0" fillId="12" borderId="6" xfId="0" applyFont="1" applyFill="1" applyBorder="1" applyAlignment="1">
      <alignment horizontal="centerContinuous" vertical="center"/>
    </xf>
    <xf numFmtId="0" fontId="0" fillId="12" borderId="7" xfId="0" applyFont="1" applyFill="1" applyBorder="1" applyAlignment="1">
      <alignment horizontal="centerContinuous" vertical="center"/>
    </xf>
    <xf numFmtId="0" fontId="0" fillId="12" borderId="8" xfId="0" applyFont="1" applyFill="1" applyBorder="1" applyAlignment="1">
      <alignment horizontal="right" vertical="center"/>
    </xf>
    <xf numFmtId="0" fontId="0" fillId="12" borderId="9" xfId="0" applyFont="1" applyFill="1" applyBorder="1" applyAlignment="1">
      <alignment horizontal="right" vertical="center"/>
    </xf>
    <xf numFmtId="0" fontId="0" fillId="12" borderId="1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12" borderId="11" xfId="0" applyFont="1" applyFill="1" applyBorder="1" applyAlignment="1">
      <alignment horizontal="right" vertical="center"/>
    </xf>
    <xf numFmtId="0" fontId="0" fillId="12" borderId="0" xfId="0" applyFont="1" applyFill="1" applyBorder="1" applyAlignment="1">
      <alignment horizontal="right" vertical="center"/>
    </xf>
    <xf numFmtId="0" fontId="0" fillId="12" borderId="12" xfId="0" applyFont="1" applyFill="1" applyBorder="1" applyAlignment="1">
      <alignment horizontal="right" vertical="center"/>
    </xf>
    <xf numFmtId="0" fontId="0" fillId="12" borderId="1" xfId="0" applyFont="1" applyFill="1" applyBorder="1" applyAlignment="1">
      <alignment horizontal="centerContinuous" vertical="center"/>
    </xf>
    <xf numFmtId="0" fontId="0" fillId="12" borderId="2" xfId="0" applyFont="1" applyFill="1" applyBorder="1" applyAlignment="1">
      <alignment horizontal="centerContinuous" vertical="center"/>
    </xf>
    <xf numFmtId="0" fontId="0" fillId="12" borderId="3" xfId="0" applyFont="1" applyFill="1" applyBorder="1" applyAlignment="1">
      <alignment horizontal="centerContinuous" vertical="center"/>
    </xf>
    <xf numFmtId="0" fontId="0" fillId="12" borderId="21" xfId="0" applyFont="1" applyFill="1" applyBorder="1" applyAlignment="1">
      <alignment vertical="center"/>
    </xf>
    <xf numFmtId="0" fontId="0" fillId="12" borderId="3" xfId="0" applyFont="1" applyFill="1" applyBorder="1" applyAlignment="1">
      <alignment vertical="center"/>
    </xf>
    <xf numFmtId="0" fontId="0" fillId="12" borderId="11" xfId="0" applyFont="1" applyFill="1" applyBorder="1" applyAlignment="1">
      <alignment vertical="center"/>
    </xf>
    <xf numFmtId="58" fontId="13" fillId="0" borderId="1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0" fillId="12" borderId="22" xfId="0" applyFont="1" applyFill="1" applyBorder="1" applyAlignment="1">
      <alignment vertical="center"/>
    </xf>
    <xf numFmtId="58" fontId="13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58" fontId="4" fillId="0" borderId="5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23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0" fillId="12" borderId="4" xfId="0" applyFont="1" applyFill="1" applyBorder="1" applyAlignment="1">
      <alignment horizontal="centerContinuous" vertical="center"/>
    </xf>
    <xf numFmtId="0" fontId="0" fillId="12" borderId="5" xfId="0" applyFont="1" applyFill="1" applyBorder="1" applyAlignment="1">
      <alignment horizontal="centerContinuous" vertical="center"/>
    </xf>
    <xf numFmtId="0" fontId="0" fillId="12" borderId="1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12" borderId="24" xfId="0" applyFill="1" applyBorder="1" applyAlignment="1">
      <alignment horizontal="centerContinuous" vertical="center" wrapText="1"/>
    </xf>
    <xf numFmtId="0" fontId="0" fillId="12" borderId="25" xfId="0" applyFont="1" applyFill="1" applyBorder="1" applyAlignment="1">
      <alignment horizontal="centerContinuous" vertical="center" wrapText="1"/>
    </xf>
    <xf numFmtId="0" fontId="0" fillId="12" borderId="26" xfId="0" applyFont="1" applyFill="1" applyBorder="1" applyAlignment="1">
      <alignment horizontal="centerContinuous" vertical="center" wrapText="1"/>
    </xf>
    <xf numFmtId="0" fontId="0" fillId="12" borderId="27" xfId="0" applyFill="1" applyBorder="1" applyAlignment="1">
      <alignment horizontal="centerContinuous" vertical="center" wrapText="1"/>
    </xf>
    <xf numFmtId="0" fontId="0" fillId="12" borderId="28" xfId="0" applyFont="1" applyFill="1" applyBorder="1" applyAlignment="1">
      <alignment horizontal="centerContinuous" vertical="center" wrapText="1"/>
    </xf>
    <xf numFmtId="0" fontId="0" fillId="12" borderId="29" xfId="0" applyFont="1" applyFill="1" applyBorder="1" applyAlignment="1">
      <alignment horizontal="centerContinuous" vertical="center" wrapText="1"/>
    </xf>
    <xf numFmtId="0" fontId="0" fillId="12" borderId="30" xfId="0" applyFont="1" applyFill="1" applyBorder="1" applyAlignment="1">
      <alignment horizontal="centerContinuous" vertical="center" wrapText="1"/>
    </xf>
    <xf numFmtId="20" fontId="0" fillId="12" borderId="11" xfId="0" applyNumberFormat="1" applyFont="1" applyFill="1" applyBorder="1" applyAlignment="1">
      <alignment horizontal="right" vertical="center"/>
    </xf>
    <xf numFmtId="0" fontId="0" fillId="12" borderId="2" xfId="0" applyFill="1" applyBorder="1" applyAlignment="1">
      <alignment vertical="center"/>
    </xf>
    <xf numFmtId="0" fontId="0" fillId="12" borderId="31" xfId="0" applyFill="1" applyBorder="1" applyAlignment="1">
      <alignment horizontal="centerContinuous" vertical="center" wrapText="1"/>
    </xf>
    <xf numFmtId="0" fontId="0" fillId="12" borderId="6" xfId="0" applyFill="1" applyBorder="1" applyAlignment="1">
      <alignment horizontal="centerContinuous" vertical="center"/>
    </xf>
    <xf numFmtId="0" fontId="0" fillId="12" borderId="38" xfId="0" applyFill="1" applyBorder="1" applyAlignment="1">
      <alignment horizontal="centerContinuous" vertical="center" wrapText="1"/>
    </xf>
    <xf numFmtId="0" fontId="0" fillId="12" borderId="20" xfId="0" applyFont="1" applyFill="1" applyBorder="1" applyAlignment="1">
      <alignment horizontal="centerContinuous" vertical="center" wrapText="1"/>
    </xf>
    <xf numFmtId="0" fontId="0" fillId="12" borderId="39" xfId="0" applyFont="1" applyFill="1" applyBorder="1" applyAlignment="1">
      <alignment horizontal="centerContinuous" vertical="center" wrapText="1"/>
    </xf>
    <xf numFmtId="0" fontId="0" fillId="12" borderId="40" xfId="0" applyFont="1" applyFill="1" applyBorder="1" applyAlignment="1">
      <alignment horizontal="centerContinuous" vertical="center" wrapText="1"/>
    </xf>
    <xf numFmtId="0" fontId="0" fillId="0" borderId="0" xfId="0" applyFont="1" applyFill="1" applyAlignment="1">
      <alignment vertical="center"/>
    </xf>
    <xf numFmtId="0" fontId="16" fillId="12" borderId="1" xfId="0" applyFont="1" applyFill="1" applyBorder="1" applyAlignment="1">
      <alignment horizontal="centerContinuous" vertical="center"/>
    </xf>
    <xf numFmtId="0" fontId="4" fillId="12" borderId="2" xfId="0" applyFont="1" applyFill="1" applyBorder="1" applyAlignment="1">
      <alignment horizontal="centerContinuous" vertical="center"/>
    </xf>
    <xf numFmtId="0" fontId="0" fillId="12" borderId="1" xfId="0" applyFill="1" applyBorder="1" applyAlignment="1">
      <alignment horizontal="centerContinuous" vertical="center"/>
    </xf>
    <xf numFmtId="0" fontId="0" fillId="12" borderId="38" xfId="0" applyFont="1" applyFill="1" applyBorder="1" applyAlignment="1">
      <alignment horizontal="centerContinuous" vertical="center" wrapText="1"/>
    </xf>
    <xf numFmtId="0" fontId="5" fillId="12" borderId="38" xfId="0" applyFont="1" applyFill="1" applyBorder="1" applyAlignment="1">
      <alignment horizontal="centerContinuous" vertical="center" wrapText="1"/>
    </xf>
    <xf numFmtId="0" fontId="5" fillId="12" borderId="20" xfId="0" applyFont="1" applyFill="1" applyBorder="1" applyAlignment="1">
      <alignment horizontal="centerContinuous" vertical="center" wrapText="1"/>
    </xf>
    <xf numFmtId="0" fontId="5" fillId="12" borderId="40" xfId="0" applyFont="1" applyFill="1" applyBorder="1" applyAlignment="1">
      <alignment horizontal="centerContinuous" vertical="center" wrapText="1"/>
    </xf>
    <xf numFmtId="0" fontId="5" fillId="12" borderId="39" xfId="0" applyFont="1" applyFill="1" applyBorder="1" applyAlignment="1">
      <alignment horizontal="centerContinuous" vertical="center" wrapText="1"/>
    </xf>
    <xf numFmtId="0" fontId="5" fillId="12" borderId="31" xfId="0" applyFont="1" applyFill="1" applyBorder="1" applyAlignment="1">
      <alignment horizontal="centerContinuous" vertical="center" wrapText="1"/>
    </xf>
    <xf numFmtId="0" fontId="0" fillId="13" borderId="1" xfId="0" applyFont="1" applyFill="1" applyBorder="1" applyAlignment="1">
      <alignment vertical="center"/>
    </xf>
    <xf numFmtId="0" fontId="0" fillId="13" borderId="2" xfId="0" applyFont="1" applyFill="1" applyBorder="1" applyAlignment="1">
      <alignment vertical="center"/>
    </xf>
    <xf numFmtId="0" fontId="0" fillId="13" borderId="3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58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36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centerContinuous" vertical="center"/>
    </xf>
    <xf numFmtId="49" fontId="0" fillId="12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>
      <alignment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top"/>
    </xf>
    <xf numFmtId="49" fontId="13" fillId="0" borderId="41" xfId="0" applyNumberFormat="1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34" borderId="0" xfId="0" applyFill="1" applyAlignment="1">
      <alignment vertical="center"/>
    </xf>
    <xf numFmtId="0" fontId="36" fillId="35" borderId="0" xfId="0" applyFont="1" applyFill="1" applyAlignment="1">
      <alignment horizontal="left" vertical="center"/>
    </xf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0" fontId="36" fillId="36" borderId="0" xfId="0" applyFont="1" applyFill="1" applyAlignment="1">
      <alignment horizontal="left" vertical="center"/>
    </xf>
    <xf numFmtId="0" fontId="0" fillId="36" borderId="0" xfId="0" applyFill="1" applyAlignment="1">
      <alignment horizontal="center" vertical="center"/>
    </xf>
    <xf numFmtId="184" fontId="0" fillId="36" borderId="0" xfId="0" applyNumberFormat="1" applyFill="1" applyAlignment="1">
      <alignment horizontal="right" vertical="center"/>
    </xf>
    <xf numFmtId="183" fontId="0" fillId="36" borderId="0" xfId="0" applyNumberFormat="1" applyFill="1" applyAlignment="1">
      <alignment horizontal="right" vertical="center"/>
    </xf>
    <xf numFmtId="178" fontId="0" fillId="36" borderId="0" xfId="0" applyNumberFormat="1" applyFill="1" applyAlignment="1">
      <alignment horizontal="center" vertical="center"/>
    </xf>
    <xf numFmtId="0" fontId="0" fillId="36" borderId="0" xfId="0" applyFill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83" fontId="0" fillId="35" borderId="0" xfId="0" applyNumberFormat="1" applyFill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83" fontId="0" fillId="36" borderId="0" xfId="0" applyNumberFormat="1" applyFill="1" applyAlignment="1">
      <alignment horizontal="center" vertical="center"/>
    </xf>
    <xf numFmtId="183" fontId="36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56" fontId="0" fillId="35" borderId="0" xfId="0" applyNumberFormat="1" applyFill="1" applyAlignment="1">
      <alignment vertical="center"/>
    </xf>
    <xf numFmtId="0" fontId="0" fillId="0" borderId="0" xfId="0" applyAlignment="1">
      <alignment horizontal="left" vertical="center"/>
    </xf>
    <xf numFmtId="178" fontId="0" fillId="35" borderId="0" xfId="0" applyNumberFormat="1" applyFill="1" applyAlignment="1">
      <alignment horizontal="center" vertical="center"/>
    </xf>
    <xf numFmtId="0" fontId="36" fillId="35" borderId="0" xfId="0" applyFont="1" applyFill="1" applyAlignment="1">
      <alignment vertical="center"/>
    </xf>
    <xf numFmtId="183" fontId="36" fillId="35" borderId="0" xfId="0" applyNumberFormat="1" applyFont="1" applyFill="1" applyAlignment="1">
      <alignment vertical="center"/>
    </xf>
    <xf numFmtId="0" fontId="36" fillId="34" borderId="0" xfId="0" applyFont="1" applyFill="1" applyAlignment="1">
      <alignment horizontal="left" vertical="center"/>
    </xf>
    <xf numFmtId="0" fontId="0" fillId="34" borderId="0" xfId="0" applyFill="1" applyAlignment="1">
      <alignment horizontal="center" vertical="center"/>
    </xf>
    <xf numFmtId="183" fontId="0" fillId="34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7" borderId="0" xfId="0" applyFill="1" applyAlignment="1">
      <alignment horizontal="center" vertical="center"/>
    </xf>
    <xf numFmtId="183" fontId="0" fillId="37" borderId="0" xfId="0" applyNumberFormat="1" applyFill="1" applyAlignment="1">
      <alignment horizontal="center" vertical="center"/>
    </xf>
    <xf numFmtId="0" fontId="0" fillId="37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37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0" borderId="4" xfId="0" applyNumberFormat="1" applyFont="1" applyBorder="1" applyAlignment="1">
      <alignment horizontal="centerContinuous" vertical="center"/>
    </xf>
    <xf numFmtId="49" fontId="37" fillId="0" borderId="11" xfId="0" applyNumberFormat="1" applyFont="1" applyBorder="1" applyAlignment="1">
      <alignment horizontal="centerContinuous" vertical="center"/>
    </xf>
    <xf numFmtId="49" fontId="37" fillId="0" borderId="21" xfId="0" applyNumberFormat="1" applyFont="1" applyBorder="1" applyAlignment="1">
      <alignment horizontal="centerContinuous" vertical="center"/>
    </xf>
    <xf numFmtId="49" fontId="37" fillId="0" borderId="4" xfId="0" applyNumberFormat="1" applyFont="1" applyBorder="1" applyAlignment="1">
      <alignment horizontal="centerContinuous" vertical="center"/>
    </xf>
    <xf numFmtId="0" fontId="37" fillId="0" borderId="11" xfId="0" applyNumberFormat="1" applyFont="1" applyBorder="1" applyAlignment="1">
      <alignment horizontal="centerContinuous" vertical="center"/>
    </xf>
    <xf numFmtId="0" fontId="0" fillId="12" borderId="2" xfId="0" applyFont="1" applyFill="1" applyBorder="1" applyAlignment="1">
      <alignment vertical="center"/>
    </xf>
    <xf numFmtId="0" fontId="17" fillId="0" borderId="58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37" fillId="0" borderId="4" xfId="0" applyFont="1" applyBorder="1" applyAlignment="1">
      <alignment horizontal="centerContinuous" vertical="center"/>
    </xf>
    <xf numFmtId="0" fontId="37" fillId="0" borderId="5" xfId="0" applyFont="1" applyBorder="1" applyAlignment="1">
      <alignment horizontal="centerContinuous" vertical="center" wrapText="1"/>
    </xf>
    <xf numFmtId="0" fontId="37" fillId="0" borderId="23" xfId="0" applyFont="1" applyBorder="1" applyAlignment="1">
      <alignment horizontal="centerContinuous" vertical="center" wrapText="1"/>
    </xf>
    <xf numFmtId="0" fontId="37" fillId="0" borderId="0" xfId="0" applyFont="1" applyBorder="1" applyAlignment="1">
      <alignment horizontal="centerContinuous" vertical="center" wrapText="1"/>
    </xf>
    <xf numFmtId="0" fontId="37" fillId="0" borderId="47" xfId="0" applyFont="1" applyBorder="1" applyAlignment="1">
      <alignment horizontal="centerContinuous" vertical="center" wrapText="1"/>
    </xf>
    <xf numFmtId="0" fontId="37" fillId="0" borderId="41" xfId="0" applyFont="1" applyBorder="1" applyAlignment="1">
      <alignment horizontal="centerContinuous" vertical="center" wrapText="1"/>
    </xf>
    <xf numFmtId="0" fontId="37" fillId="0" borderId="42" xfId="0" applyFont="1" applyBorder="1" applyAlignment="1">
      <alignment horizontal="centerContinuous" vertical="center" wrapText="1"/>
    </xf>
    <xf numFmtId="0" fontId="37" fillId="0" borderId="5" xfId="0" applyFont="1" applyBorder="1" applyAlignment="1">
      <alignment horizontal="centerContinuous" vertical="center"/>
    </xf>
    <xf numFmtId="0" fontId="37" fillId="0" borderId="23" xfId="0" applyFont="1" applyBorder="1" applyAlignment="1">
      <alignment horizontal="centerContinuous" vertical="center"/>
    </xf>
    <xf numFmtId="0" fontId="37" fillId="0" borderId="11" xfId="0" applyFont="1" applyBorder="1" applyAlignment="1">
      <alignment horizontal="centerContinuous" vertical="center"/>
    </xf>
    <xf numFmtId="0" fontId="37" fillId="0" borderId="0" xfId="0" applyFont="1" applyBorder="1" applyAlignment="1">
      <alignment horizontal="centerContinuous" vertical="center"/>
    </xf>
    <xf numFmtId="0" fontId="37" fillId="0" borderId="47" xfId="0" applyFont="1" applyBorder="1" applyAlignment="1">
      <alignment horizontal="centerContinuous" vertical="center"/>
    </xf>
    <xf numFmtId="0" fontId="37" fillId="0" borderId="21" xfId="0" applyFont="1" applyBorder="1" applyAlignment="1">
      <alignment horizontal="centerContinuous" vertical="center"/>
    </xf>
    <xf numFmtId="0" fontId="37" fillId="0" borderId="41" xfId="0" applyFont="1" applyBorder="1" applyAlignment="1">
      <alignment horizontal="centerContinuous" vertical="center"/>
    </xf>
    <xf numFmtId="0" fontId="37" fillId="0" borderId="42" xfId="0" applyFont="1" applyBorder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2" fillId="0" borderId="13" xfId="0" applyFont="1" applyBorder="1" applyAlignment="1">
      <alignment horizontal="left" vertical="center"/>
    </xf>
    <xf numFmtId="0" fontId="42" fillId="0" borderId="13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17" fillId="0" borderId="15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0" fillId="12" borderId="1" xfId="0" applyFont="1" applyFill="1" applyBorder="1" applyAlignment="1">
      <alignment vertical="center"/>
    </xf>
    <xf numFmtId="0" fontId="0" fillId="12" borderId="2" xfId="0" applyFont="1" applyFill="1" applyBorder="1" applyAlignment="1">
      <alignment vertical="center"/>
    </xf>
    <xf numFmtId="0" fontId="0" fillId="12" borderId="3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0" fillId="12" borderId="2" xfId="0" applyFont="1" applyFill="1" applyBorder="1" applyAlignment="1">
      <alignment vertical="center"/>
    </xf>
    <xf numFmtId="0" fontId="15" fillId="0" borderId="0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15" fillId="0" borderId="47" xfId="0" applyFont="1" applyBorder="1" applyAlignment="1">
      <alignment vertical="top" wrapText="1"/>
    </xf>
    <xf numFmtId="0" fontId="15" fillId="0" borderId="41" xfId="0" applyFont="1" applyBorder="1" applyAlignment="1">
      <alignment vertical="top" wrapText="1"/>
    </xf>
    <xf numFmtId="0" fontId="15" fillId="0" borderId="42" xfId="0" applyFont="1" applyBorder="1" applyAlignment="1">
      <alignment vertical="top" wrapText="1"/>
    </xf>
    <xf numFmtId="0" fontId="17" fillId="0" borderId="6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72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42" fillId="0" borderId="7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0" fillId="12" borderId="1" xfId="0" applyFont="1" applyFill="1" applyBorder="1" applyAlignment="1">
      <alignment vertical="center"/>
    </xf>
    <xf numFmtId="0" fontId="0" fillId="12" borderId="2" xfId="0" applyFont="1" applyFill="1" applyBorder="1" applyAlignment="1">
      <alignment vertical="center"/>
    </xf>
    <xf numFmtId="0" fontId="0" fillId="12" borderId="3" xfId="0" applyFont="1" applyFill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0" fillId="12" borderId="3" xfId="0" applyFill="1" applyBorder="1" applyAlignment="1">
      <alignment vertical="center"/>
    </xf>
    <xf numFmtId="0" fontId="41" fillId="12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Continuous" vertical="center"/>
    </xf>
    <xf numFmtId="0" fontId="17" fillId="0" borderId="3" xfId="0" applyFont="1" applyFill="1" applyBorder="1" applyAlignment="1">
      <alignment horizontal="centerContinuous" vertical="center"/>
    </xf>
    <xf numFmtId="49" fontId="17" fillId="0" borderId="5" xfId="0" applyNumberFormat="1" applyFont="1" applyFill="1" applyBorder="1" applyAlignment="1" applyProtection="1">
      <alignment horizontal="centerContinuous" vertical="center"/>
      <protection locked="0"/>
    </xf>
    <xf numFmtId="0" fontId="17" fillId="0" borderId="0" xfId="0" applyNumberFormat="1" applyFont="1" applyFill="1" applyBorder="1" applyAlignment="1" applyProtection="1">
      <alignment horizontal="centerContinuous" vertical="center"/>
      <protection locked="0"/>
    </xf>
    <xf numFmtId="0" fontId="17" fillId="0" borderId="41" xfId="0" applyNumberFormat="1" applyFont="1" applyFill="1" applyBorder="1" applyAlignment="1" applyProtection="1">
      <alignment horizontal="centerContinuous" vertical="center"/>
      <protection locked="0"/>
    </xf>
    <xf numFmtId="0" fontId="17" fillId="0" borderId="5" xfId="0" applyNumberFormat="1" applyFont="1" applyFill="1" applyBorder="1" applyAlignment="1" applyProtection="1">
      <alignment horizontal="centerContinuous" vertical="center"/>
      <protection locked="0"/>
    </xf>
    <xf numFmtId="0" fontId="37" fillId="0" borderId="5" xfId="0" applyNumberFormat="1" applyFont="1" applyFill="1" applyBorder="1" applyAlignment="1" applyProtection="1">
      <alignment horizontal="centerContinuous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37" fillId="0" borderId="5" xfId="0" applyFont="1" applyFill="1" applyBorder="1" applyAlignment="1" applyProtection="1">
      <alignment horizontal="centerContinuous" vertical="center"/>
      <protection locked="0"/>
    </xf>
    <xf numFmtId="0" fontId="37" fillId="0" borderId="0" xfId="0" applyFont="1" applyFill="1" applyBorder="1" applyAlignment="1" applyProtection="1">
      <alignment horizontal="centerContinuous" vertical="center"/>
      <protection locked="0"/>
    </xf>
    <xf numFmtId="0" fontId="37" fillId="0" borderId="41" xfId="0" applyFont="1" applyFill="1" applyBorder="1" applyAlignment="1" applyProtection="1">
      <alignment horizontal="centerContinuous" vertical="center"/>
      <protection locked="0"/>
    </xf>
    <xf numFmtId="0" fontId="17" fillId="0" borderId="41" xfId="0" applyFont="1" applyFill="1" applyBorder="1" applyAlignment="1" applyProtection="1">
      <alignment horizontal="left" vertical="center"/>
      <protection locked="0"/>
    </xf>
    <xf numFmtId="0" fontId="37" fillId="0" borderId="5" xfId="0" applyFont="1" applyFill="1" applyBorder="1" applyAlignment="1" applyProtection="1">
      <alignment horizontal="centerContinuous" vertical="center" wrapText="1"/>
      <protection locked="0"/>
    </xf>
    <xf numFmtId="0" fontId="37" fillId="0" borderId="0" xfId="0" applyFont="1" applyFill="1" applyBorder="1" applyAlignment="1" applyProtection="1">
      <alignment horizontal="centerContinuous" vertical="center" wrapText="1"/>
      <protection locked="0"/>
    </xf>
    <xf numFmtId="0" fontId="37" fillId="0" borderId="41" xfId="0" applyFont="1" applyFill="1" applyBorder="1" applyAlignment="1" applyProtection="1">
      <alignment horizontal="centerContinuous" vertical="center" wrapText="1"/>
      <protection locked="0"/>
    </xf>
    <xf numFmtId="0" fontId="17" fillId="0" borderId="5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17" fillId="0" borderId="69" xfId="0" applyFont="1" applyFill="1" applyBorder="1" applyAlignment="1" applyProtection="1">
      <alignment horizontal="left" vertical="center"/>
      <protection locked="0"/>
    </xf>
    <xf numFmtId="0" fontId="17" fillId="0" borderId="14" xfId="0" applyFont="1" applyFill="1" applyBorder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12" borderId="11" xfId="0" applyFill="1" applyBorder="1" applyAlignment="1">
      <alignment vertical="center"/>
    </xf>
    <xf numFmtId="0" fontId="0" fillId="12" borderId="1" xfId="0" applyFont="1" applyFill="1" applyBorder="1" applyAlignment="1">
      <alignment vertical="center"/>
    </xf>
    <xf numFmtId="0" fontId="0" fillId="12" borderId="2" xfId="0" applyFont="1" applyFill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49" fontId="0" fillId="0" borderId="0" xfId="0" applyNumberFormat="1" applyFont="1" applyAlignment="1">
      <alignment horizontal="centerContinuous" vertical="center"/>
    </xf>
    <xf numFmtId="0" fontId="0" fillId="0" borderId="11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48" fillId="0" borderId="74" xfId="0" applyFont="1" applyBorder="1" applyAlignment="1">
      <alignment vertical="center"/>
    </xf>
    <xf numFmtId="0" fontId="0" fillId="0" borderId="74" xfId="0" applyFont="1" applyBorder="1" applyAlignment="1">
      <alignment vertical="center"/>
    </xf>
    <xf numFmtId="0" fontId="48" fillId="0" borderId="75" xfId="0" applyFont="1" applyBorder="1" applyAlignment="1">
      <alignment vertical="center"/>
    </xf>
    <xf numFmtId="0" fontId="0" fillId="0" borderId="75" xfId="0" applyFont="1" applyBorder="1" applyAlignment="1">
      <alignment vertical="center"/>
    </xf>
    <xf numFmtId="0" fontId="14" fillId="0" borderId="7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47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49" fontId="0" fillId="0" borderId="41" xfId="0" applyNumberFormat="1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49" fontId="36" fillId="0" borderId="41" xfId="0" applyNumberFormat="1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47" fillId="0" borderId="2" xfId="0" applyFont="1" applyBorder="1" applyAlignment="1">
      <alignment vertical="center"/>
    </xf>
    <xf numFmtId="49" fontId="36" fillId="0" borderId="2" xfId="0" applyNumberFormat="1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83" fontId="0" fillId="0" borderId="41" xfId="0" applyNumberFormat="1" applyBorder="1" applyAlignment="1">
      <alignment horizontal="center" vertical="center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6" xfId="0" applyBorder="1" applyAlignment="1">
      <alignment horizontal="center" vertical="center"/>
    </xf>
    <xf numFmtId="184" fontId="0" fillId="0" borderId="76" xfId="0" applyNumberFormat="1" applyBorder="1" applyAlignment="1" applyProtection="1">
      <alignment horizontal="right" vertical="center"/>
      <protection locked="0"/>
    </xf>
    <xf numFmtId="183" fontId="0" fillId="0" borderId="76" xfId="0" applyNumberFormat="1" applyBorder="1" applyAlignment="1">
      <alignment horizontal="right" vertical="center"/>
    </xf>
    <xf numFmtId="178" fontId="0" fillId="0" borderId="76" xfId="0" applyNumberFormat="1" applyBorder="1" applyAlignment="1">
      <alignment horizontal="center" vertical="center"/>
    </xf>
    <xf numFmtId="183" fontId="0" fillId="0" borderId="76" xfId="0" applyNumberFormat="1" applyBorder="1" applyAlignment="1">
      <alignment horizontal="center" vertical="center"/>
    </xf>
    <xf numFmtId="184" fontId="0" fillId="0" borderId="76" xfId="0" applyNumberFormat="1" applyBorder="1" applyAlignment="1" applyProtection="1">
      <alignment horizontal="center" vertical="center"/>
      <protection locked="0"/>
    </xf>
    <xf numFmtId="183" fontId="0" fillId="0" borderId="76" xfId="0" applyNumberFormat="1" applyBorder="1" applyAlignment="1">
      <alignment horizontal="left" vertical="center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5" xfId="0" applyBorder="1" applyAlignment="1">
      <alignment horizontal="center" vertical="center"/>
    </xf>
    <xf numFmtId="184" fontId="0" fillId="0" borderId="75" xfId="0" applyNumberFormat="1" applyBorder="1" applyAlignment="1" applyProtection="1">
      <alignment horizontal="right" vertical="center"/>
      <protection locked="0"/>
    </xf>
    <xf numFmtId="183" fontId="0" fillId="0" borderId="75" xfId="0" applyNumberFormat="1" applyBorder="1" applyAlignment="1">
      <alignment horizontal="right" vertical="center"/>
    </xf>
    <xf numFmtId="178" fontId="0" fillId="0" borderId="75" xfId="0" applyNumberFormat="1" applyBorder="1" applyAlignment="1">
      <alignment horizontal="center" vertical="center"/>
    </xf>
    <xf numFmtId="183" fontId="0" fillId="0" borderId="75" xfId="0" applyNumberFormat="1" applyBorder="1" applyAlignment="1">
      <alignment horizontal="center" vertical="center"/>
    </xf>
    <xf numFmtId="184" fontId="0" fillId="0" borderId="75" xfId="0" applyNumberFormat="1" applyBorder="1" applyAlignment="1" applyProtection="1">
      <alignment horizontal="center" vertical="center"/>
      <protection locked="0"/>
    </xf>
    <xf numFmtId="183" fontId="0" fillId="0" borderId="75" xfId="0" applyNumberFormat="1" applyBorder="1" applyAlignment="1">
      <alignment horizontal="left" vertical="center"/>
    </xf>
    <xf numFmtId="0" fontId="0" fillId="0" borderId="75" xfId="0" applyBorder="1" applyAlignment="1" applyProtection="1">
      <alignment horizontal="righ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0" fillId="0" borderId="75" xfId="0" applyBorder="1" applyAlignment="1" applyProtection="1">
      <alignment horizontal="left" vertical="center"/>
      <protection locked="0"/>
    </xf>
    <xf numFmtId="0" fontId="40" fillId="0" borderId="74" xfId="0" applyFont="1" applyBorder="1" applyAlignment="1">
      <alignment vertical="center"/>
    </xf>
    <xf numFmtId="0" fontId="40" fillId="0" borderId="75" xfId="0" applyFont="1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4" xfId="0" applyBorder="1" applyAlignment="1">
      <alignment vertical="center"/>
    </xf>
    <xf numFmtId="0" fontId="40" fillId="0" borderId="74" xfId="0" applyFont="1" applyBorder="1" applyAlignment="1">
      <alignment horizontal="left" vertical="center"/>
    </xf>
    <xf numFmtId="0" fontId="44" fillId="0" borderId="77" xfId="0" applyFont="1" applyBorder="1" applyAlignment="1">
      <alignment horizontal="right" vertical="center"/>
    </xf>
    <xf numFmtId="0" fontId="45" fillId="0" borderId="77" xfId="0" applyFont="1" applyBorder="1" applyAlignment="1" applyProtection="1">
      <alignment horizontal="center" vertical="center"/>
    </xf>
    <xf numFmtId="0" fontId="40" fillId="0" borderId="75" xfId="0" applyFont="1" applyBorder="1" applyAlignment="1">
      <alignment horizontal="left" vertical="center"/>
    </xf>
    <xf numFmtId="0" fontId="40" fillId="0" borderId="9" xfId="0" applyFont="1" applyBorder="1" applyAlignment="1">
      <alignment vertical="center"/>
    </xf>
    <xf numFmtId="180" fontId="45" fillId="0" borderId="77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2" fillId="0" borderId="74" xfId="0" applyFont="1" applyBorder="1" applyAlignment="1" applyProtection="1">
      <alignment vertical="center"/>
      <protection locked="0"/>
    </xf>
    <xf numFmtId="49" fontId="52" fillId="0" borderId="74" xfId="0" applyNumberFormat="1" applyFont="1" applyBorder="1" applyAlignment="1" applyProtection="1">
      <alignment vertical="center"/>
      <protection locked="0"/>
    </xf>
    <xf numFmtId="49" fontId="51" fillId="0" borderId="74" xfId="0" applyNumberFormat="1" applyFont="1" applyBorder="1" applyAlignment="1" applyProtection="1">
      <alignment vertical="center"/>
      <protection locked="0"/>
    </xf>
    <xf numFmtId="49" fontId="52" fillId="0" borderId="75" xfId="0" applyNumberFormat="1" applyFont="1" applyBorder="1" applyAlignment="1" applyProtection="1">
      <alignment vertical="center"/>
      <protection locked="0"/>
    </xf>
    <xf numFmtId="0" fontId="52" fillId="0" borderId="75" xfId="0" applyFont="1" applyBorder="1" applyAlignment="1" applyProtection="1">
      <alignment vertical="center"/>
      <protection locked="0"/>
    </xf>
    <xf numFmtId="179" fontId="52" fillId="0" borderId="75" xfId="0" applyNumberFormat="1" applyFont="1" applyBorder="1" applyAlignment="1" applyProtection="1">
      <alignment vertical="center"/>
      <protection locked="0"/>
    </xf>
    <xf numFmtId="177" fontId="52" fillId="0" borderId="75" xfId="0" applyNumberFormat="1" applyFont="1" applyBorder="1" applyAlignment="1" applyProtection="1">
      <alignment vertical="center"/>
      <protection locked="0"/>
    </xf>
    <xf numFmtId="178" fontId="52" fillId="0" borderId="75" xfId="0" applyNumberFormat="1" applyFont="1" applyBorder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176" fontId="52" fillId="0" borderId="74" xfId="0" applyNumberFormat="1" applyFont="1" applyBorder="1" applyAlignment="1" applyProtection="1">
      <alignment vertical="center"/>
      <protection locked="0"/>
    </xf>
    <xf numFmtId="181" fontId="52" fillId="0" borderId="75" xfId="0" applyNumberFormat="1" applyFont="1" applyBorder="1" applyAlignment="1" applyProtection="1">
      <alignment vertical="center"/>
      <protection locked="0"/>
    </xf>
    <xf numFmtId="0" fontId="52" fillId="0" borderId="75" xfId="0" applyFont="1" applyBorder="1" applyAlignment="1" applyProtection="1">
      <alignment horizontal="right" vertical="center"/>
      <protection locked="0"/>
    </xf>
    <xf numFmtId="0" fontId="44" fillId="0" borderId="77" xfId="0" applyFont="1" applyBorder="1" applyAlignment="1">
      <alignment horizontal="left" vertical="center"/>
    </xf>
    <xf numFmtId="0" fontId="37" fillId="0" borderId="2" xfId="0" applyFont="1" applyFill="1" applyBorder="1" applyAlignment="1">
      <alignment horizontal="centerContinuous" vertical="center"/>
    </xf>
    <xf numFmtId="0" fontId="40" fillId="0" borderId="0" xfId="0" applyFont="1" applyAlignment="1">
      <alignment horizontal="center" vertical="center"/>
    </xf>
    <xf numFmtId="0" fontId="40" fillId="34" borderId="0" xfId="0" applyFont="1" applyFill="1" applyAlignment="1">
      <alignment horizontal="right" vertical="center"/>
    </xf>
    <xf numFmtId="0" fontId="0" fillId="12" borderId="0" xfId="0" applyFont="1" applyFill="1" applyBorder="1" applyAlignment="1">
      <alignment horizontal="right" vertical="center"/>
    </xf>
    <xf numFmtId="0" fontId="0" fillId="35" borderId="0" xfId="0" applyFont="1" applyFill="1" applyAlignment="1">
      <alignment vertical="center"/>
    </xf>
    <xf numFmtId="0" fontId="0" fillId="12" borderId="0" xfId="0" applyFont="1" applyFill="1" applyBorder="1" applyAlignment="1">
      <alignment horizontal="right" vertical="center"/>
    </xf>
    <xf numFmtId="0" fontId="0" fillId="0" borderId="74" xfId="0" applyBorder="1" applyAlignment="1" applyProtection="1">
      <alignment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0" fontId="0" fillId="12" borderId="0" xfId="0" applyFont="1" applyFill="1" applyBorder="1" applyAlignment="1">
      <alignment horizontal="right" vertical="center"/>
    </xf>
    <xf numFmtId="20" fontId="0" fillId="12" borderId="11" xfId="0" applyNumberFormat="1" applyFont="1" applyFill="1" applyBorder="1" applyAlignment="1">
      <alignment horizontal="right" vertical="center"/>
    </xf>
    <xf numFmtId="0" fontId="0" fillId="12" borderId="0" xfId="0" applyFont="1" applyFill="1" applyBorder="1" applyAlignment="1">
      <alignment horizontal="right" vertical="center"/>
    </xf>
    <xf numFmtId="0" fontId="0" fillId="12" borderId="11" xfId="0" applyFont="1" applyFill="1" applyBorder="1" applyAlignment="1">
      <alignment horizontal="right" vertical="center"/>
    </xf>
    <xf numFmtId="0" fontId="0" fillId="12" borderId="12" xfId="0" applyFont="1" applyFill="1" applyBorder="1" applyAlignment="1">
      <alignment horizontal="right" vertical="center"/>
    </xf>
    <xf numFmtId="0" fontId="0" fillId="12" borderId="1" xfId="0" applyFont="1" applyFill="1" applyBorder="1" applyAlignment="1">
      <alignment vertical="center"/>
    </xf>
    <xf numFmtId="0" fontId="0" fillId="12" borderId="2" xfId="0" applyFont="1" applyFill="1" applyBorder="1" applyAlignment="1">
      <alignment vertical="center"/>
    </xf>
    <xf numFmtId="0" fontId="0" fillId="12" borderId="3" xfId="0" applyFont="1" applyFill="1" applyBorder="1" applyAlignment="1">
      <alignment vertical="center"/>
    </xf>
    <xf numFmtId="49" fontId="17" fillId="0" borderId="5" xfId="0" applyNumberFormat="1" applyFont="1" applyFill="1" applyBorder="1" applyAlignment="1" applyProtection="1">
      <alignment horizontal="centerContinuous" vertical="center"/>
    </xf>
    <xf numFmtId="49" fontId="17" fillId="0" borderId="23" xfId="0" applyNumberFormat="1" applyFont="1" applyFill="1" applyBorder="1" applyAlignment="1" applyProtection="1">
      <alignment horizontal="centerContinuous" vertical="center"/>
    </xf>
    <xf numFmtId="0" fontId="17" fillId="0" borderId="0" xfId="0" applyNumberFormat="1" applyFont="1" applyBorder="1" applyAlignment="1" applyProtection="1">
      <alignment horizontal="centerContinuous" vertical="center"/>
    </xf>
    <xf numFmtId="0" fontId="17" fillId="0" borderId="47" xfId="0" applyNumberFormat="1" applyFont="1" applyBorder="1" applyAlignment="1" applyProtection="1">
      <alignment horizontal="centerContinuous" vertical="center"/>
    </xf>
    <xf numFmtId="0" fontId="17" fillId="0" borderId="41" xfId="0" applyNumberFormat="1" applyFont="1" applyBorder="1" applyAlignment="1" applyProtection="1">
      <alignment horizontal="centerContinuous" vertical="center"/>
    </xf>
    <xf numFmtId="0" fontId="17" fillId="0" borderId="42" xfId="0" applyNumberFormat="1" applyFont="1" applyBorder="1" applyAlignment="1" applyProtection="1">
      <alignment horizontal="centerContinuous" vertical="center"/>
    </xf>
    <xf numFmtId="0" fontId="17" fillId="0" borderId="5" xfId="0" applyNumberFormat="1" applyFont="1" applyBorder="1" applyAlignment="1" applyProtection="1">
      <alignment horizontal="centerContinuous" vertical="center"/>
    </xf>
    <xf numFmtId="0" fontId="17" fillId="0" borderId="23" xfId="0" applyNumberFormat="1" applyFont="1" applyBorder="1" applyAlignment="1" applyProtection="1">
      <alignment horizontal="centerContinuous" vertical="center"/>
    </xf>
    <xf numFmtId="0" fontId="37" fillId="0" borderId="5" xfId="0" applyNumberFormat="1" applyFont="1" applyBorder="1" applyAlignment="1" applyProtection="1">
      <alignment horizontal="centerContinuous" vertical="center"/>
    </xf>
    <xf numFmtId="0" fontId="37" fillId="0" borderId="23" xfId="0" applyNumberFormat="1" applyFont="1" applyBorder="1" applyAlignment="1" applyProtection="1">
      <alignment horizontal="centerContinuous" vertical="center"/>
    </xf>
    <xf numFmtId="0" fontId="17" fillId="0" borderId="0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42" fillId="0" borderId="65" xfId="0" applyFont="1" applyBorder="1" applyAlignment="1">
      <alignment vertical="center"/>
    </xf>
    <xf numFmtId="0" fontId="42" fillId="0" borderId="66" xfId="0" applyFont="1" applyBorder="1" applyAlignment="1">
      <alignment vertical="center"/>
    </xf>
    <xf numFmtId="0" fontId="42" fillId="0" borderId="67" xfId="0" applyFont="1" applyBorder="1" applyAlignment="1">
      <alignment vertical="center"/>
    </xf>
    <xf numFmtId="0" fontId="42" fillId="0" borderId="13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47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2" fillId="0" borderId="41" xfId="0" applyFont="1" applyBorder="1" applyAlignment="1">
      <alignment vertical="center"/>
    </xf>
    <xf numFmtId="0" fontId="42" fillId="0" borderId="42" xfId="0" applyFont="1" applyBorder="1" applyAlignment="1">
      <alignment vertical="center"/>
    </xf>
    <xf numFmtId="0" fontId="0" fillId="34" borderId="0" xfId="0" applyFill="1" applyAlignment="1">
      <alignment horizontal="left" vertical="center"/>
    </xf>
    <xf numFmtId="183" fontId="5" fillId="0" borderId="0" xfId="0" applyNumberFormat="1" applyFont="1" applyAlignment="1">
      <alignment horizontal="center" vertical="center"/>
    </xf>
    <xf numFmtId="183" fontId="5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1" xfId="0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183" fontId="14" fillId="0" borderId="75" xfId="0" applyNumberFormat="1" applyFont="1" applyBorder="1" applyAlignment="1">
      <alignment horizontal="right" vertical="center"/>
    </xf>
    <xf numFmtId="0" fontId="39" fillId="0" borderId="4" xfId="0" applyFont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0" fontId="39" fillId="0" borderId="11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horizontal="center" vertical="center" wrapText="1"/>
      <protection locked="0"/>
    </xf>
    <xf numFmtId="0" fontId="39" fillId="0" borderId="47" xfId="0" applyFont="1" applyBorder="1" applyAlignment="1" applyProtection="1">
      <alignment horizontal="center" vertical="center" wrapText="1"/>
      <protection locked="0"/>
    </xf>
    <xf numFmtId="0" fontId="39" fillId="0" borderId="21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47" xfId="0" applyFont="1" applyBorder="1" applyAlignment="1" applyProtection="1">
      <alignment horizontal="left" vertical="center" wrapText="1"/>
      <protection locked="0"/>
    </xf>
    <xf numFmtId="0" fontId="17" fillId="0" borderId="21" xfId="0" applyFont="1" applyBorder="1" applyAlignment="1" applyProtection="1">
      <alignment horizontal="left" vertical="center" wrapText="1"/>
      <protection locked="0"/>
    </xf>
    <xf numFmtId="0" fontId="17" fillId="0" borderId="41" xfId="0" applyFont="1" applyBorder="1" applyAlignment="1" applyProtection="1">
      <alignment horizontal="left" vertical="center" wrapText="1"/>
      <protection locked="0"/>
    </xf>
    <xf numFmtId="0" fontId="17" fillId="0" borderId="42" xfId="0" applyFont="1" applyBorder="1" applyAlignment="1" applyProtection="1">
      <alignment horizontal="left" vertical="center" wrapText="1"/>
      <protection locked="0"/>
    </xf>
    <xf numFmtId="183" fontId="14" fillId="0" borderId="74" xfId="0" applyNumberFormat="1" applyFont="1" applyBorder="1" applyAlignment="1">
      <alignment horizontal="right" vertical="center"/>
    </xf>
    <xf numFmtId="183" fontId="49" fillId="0" borderId="0" xfId="0" applyNumberFormat="1" applyFont="1" applyBorder="1" applyAlignment="1">
      <alignment horizontal="right" vertical="center"/>
    </xf>
    <xf numFmtId="183" fontId="47" fillId="0" borderId="41" xfId="0" applyNumberFormat="1" applyFont="1" applyBorder="1" applyAlignment="1">
      <alignment horizontal="right" vertical="center"/>
    </xf>
    <xf numFmtId="183" fontId="47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58" fontId="17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13" borderId="5" xfId="0" applyFont="1" applyFill="1" applyBorder="1" applyAlignment="1" applyProtection="1">
      <alignment horizontal="left" vertical="center"/>
      <protection locked="0"/>
    </xf>
    <xf numFmtId="0" fontId="17" fillId="13" borderId="23" xfId="0" applyFont="1" applyFill="1" applyBorder="1" applyAlignment="1" applyProtection="1">
      <alignment horizontal="left" vertical="center"/>
      <protection locked="0"/>
    </xf>
    <xf numFmtId="0" fontId="17" fillId="13" borderId="41" xfId="0" applyFont="1" applyFill="1" applyBorder="1" applyAlignment="1" applyProtection="1">
      <alignment horizontal="left" vertical="center"/>
      <protection locked="0"/>
    </xf>
    <xf numFmtId="0" fontId="17" fillId="13" borderId="42" xfId="0" applyFont="1" applyFill="1" applyBorder="1" applyAlignment="1" applyProtection="1">
      <alignment horizontal="left" vertical="center"/>
      <protection locked="0"/>
    </xf>
    <xf numFmtId="185" fontId="14" fillId="0" borderId="74" xfId="0" applyNumberFormat="1" applyFont="1" applyBorder="1" applyAlignment="1">
      <alignment horizontal="right" vertical="center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  <xf numFmtId="0" fontId="0" fillId="1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13" borderId="1" xfId="0" applyFont="1" applyFill="1" applyBorder="1" applyAlignment="1">
      <alignment horizontal="right" vertical="center"/>
    </xf>
    <xf numFmtId="0" fontId="0" fillId="13" borderId="2" xfId="0" applyFont="1" applyFill="1" applyBorder="1" applyAlignment="1">
      <alignment horizontal="right" vertical="center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23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3" borderId="41" xfId="0" applyFill="1" applyBorder="1" applyAlignment="1">
      <alignment horizontal="center" vertical="center" wrapText="1"/>
    </xf>
    <xf numFmtId="0" fontId="0" fillId="13" borderId="4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left" vertical="center"/>
    </xf>
    <xf numFmtId="0" fontId="0" fillId="12" borderId="5" xfId="0" applyFill="1" applyBorder="1" applyAlignment="1">
      <alignment horizontal="left" vertical="center"/>
    </xf>
    <xf numFmtId="0" fontId="0" fillId="12" borderId="23" xfId="0" applyFill="1" applyBorder="1" applyAlignment="1">
      <alignment horizontal="left" vertical="center"/>
    </xf>
    <xf numFmtId="0" fontId="0" fillId="12" borderId="11" xfId="0" applyFill="1" applyBorder="1" applyAlignment="1">
      <alignment horizontal="left" vertical="center"/>
    </xf>
    <xf numFmtId="0" fontId="0" fillId="12" borderId="0" xfId="0" applyFill="1" applyBorder="1" applyAlignment="1">
      <alignment horizontal="left" vertical="center"/>
    </xf>
    <xf numFmtId="0" fontId="0" fillId="12" borderId="47" xfId="0" applyFill="1" applyBorder="1" applyAlignment="1">
      <alignment horizontal="left" vertical="center"/>
    </xf>
    <xf numFmtId="0" fontId="0" fillId="12" borderId="43" xfId="0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12" borderId="4" xfId="0" applyFont="1" applyFill="1" applyBorder="1" applyAlignment="1">
      <alignment horizontal="left" vertical="center"/>
    </xf>
    <xf numFmtId="0" fontId="0" fillId="12" borderId="5" xfId="0" applyFont="1" applyFill="1" applyBorder="1" applyAlignment="1">
      <alignment horizontal="left" vertical="center"/>
    </xf>
    <xf numFmtId="0" fontId="0" fillId="12" borderId="23" xfId="0" applyFont="1" applyFill="1" applyBorder="1" applyAlignment="1">
      <alignment horizontal="left" vertical="center"/>
    </xf>
    <xf numFmtId="0" fontId="0" fillId="12" borderId="21" xfId="0" applyFont="1" applyFill="1" applyBorder="1" applyAlignment="1">
      <alignment horizontal="left" vertical="center"/>
    </xf>
    <xf numFmtId="0" fontId="0" fillId="12" borderId="41" xfId="0" applyFont="1" applyFill="1" applyBorder="1" applyAlignment="1">
      <alignment horizontal="left" vertical="center"/>
    </xf>
    <xf numFmtId="0" fontId="0" fillId="12" borderId="42" xfId="0" applyFont="1" applyFill="1" applyBorder="1" applyAlignment="1">
      <alignment horizontal="left" vertical="center"/>
    </xf>
    <xf numFmtId="0" fontId="18" fillId="12" borderId="43" xfId="0" applyFont="1" applyFill="1" applyBorder="1" applyAlignment="1">
      <alignment horizontal="center" vertical="center"/>
    </xf>
    <xf numFmtId="0" fontId="18" fillId="12" borderId="48" xfId="0" applyFont="1" applyFill="1" applyBorder="1" applyAlignment="1">
      <alignment horizontal="center" vertical="center"/>
    </xf>
    <xf numFmtId="0" fontId="18" fillId="12" borderId="4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2" xfId="0" applyFont="1" applyFill="1" applyBorder="1" applyAlignment="1">
      <alignment horizontal="center" vertical="center"/>
    </xf>
    <xf numFmtId="0" fontId="41" fillId="12" borderId="3" xfId="0" applyFont="1" applyFill="1" applyBorder="1" applyAlignment="1">
      <alignment horizontal="center" vertical="center"/>
    </xf>
    <xf numFmtId="181" fontId="17" fillId="0" borderId="1" xfId="0" applyNumberFormat="1" applyFont="1" applyFill="1" applyBorder="1" applyAlignment="1">
      <alignment horizontal="center" vertical="center"/>
    </xf>
    <xf numFmtId="181" fontId="17" fillId="0" borderId="2" xfId="0" applyNumberFormat="1" applyFont="1" applyFill="1" applyBorder="1" applyAlignment="1">
      <alignment horizontal="center" vertical="center"/>
    </xf>
    <xf numFmtId="181" fontId="17" fillId="0" borderId="3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13" borderId="4" xfId="0" applyFill="1" applyBorder="1" applyAlignment="1">
      <alignment horizontal="left" vertical="center" wrapText="1"/>
    </xf>
    <xf numFmtId="0" fontId="0" fillId="13" borderId="5" xfId="0" applyFill="1" applyBorder="1" applyAlignment="1">
      <alignment horizontal="left" vertical="center" wrapText="1"/>
    </xf>
    <xf numFmtId="0" fontId="0" fillId="13" borderId="23" xfId="0" applyFill="1" applyBorder="1" applyAlignment="1">
      <alignment horizontal="left" vertical="center" wrapText="1"/>
    </xf>
    <xf numFmtId="0" fontId="0" fillId="13" borderId="11" xfId="0" applyFill="1" applyBorder="1" applyAlignment="1">
      <alignment horizontal="left" vertical="center" wrapText="1"/>
    </xf>
    <xf numFmtId="0" fontId="0" fillId="13" borderId="0" xfId="0" applyFill="1" applyBorder="1" applyAlignment="1">
      <alignment horizontal="left" vertical="center" wrapText="1"/>
    </xf>
    <xf numFmtId="0" fontId="0" fillId="13" borderId="47" xfId="0" applyFill="1" applyBorder="1" applyAlignment="1">
      <alignment horizontal="left" vertical="center" wrapText="1"/>
    </xf>
    <xf numFmtId="0" fontId="0" fillId="13" borderId="21" xfId="0" applyFill="1" applyBorder="1" applyAlignment="1">
      <alignment horizontal="left" vertical="center" wrapText="1"/>
    </xf>
    <xf numFmtId="0" fontId="0" fillId="13" borderId="41" xfId="0" applyFill="1" applyBorder="1" applyAlignment="1">
      <alignment horizontal="left" vertical="center" wrapText="1"/>
    </xf>
    <xf numFmtId="0" fontId="0" fillId="13" borderId="42" xfId="0" applyFill="1" applyBorder="1" applyAlignment="1">
      <alignment horizontal="left" vertical="center" wrapText="1"/>
    </xf>
    <xf numFmtId="0" fontId="0" fillId="13" borderId="4" xfId="0" applyFont="1" applyFill="1" applyBorder="1" applyAlignment="1">
      <alignment horizontal="right" vertical="center"/>
    </xf>
    <xf numFmtId="0" fontId="0" fillId="13" borderId="5" xfId="0" applyFont="1" applyFill="1" applyBorder="1" applyAlignment="1">
      <alignment horizontal="right" vertical="center"/>
    </xf>
    <xf numFmtId="0" fontId="0" fillId="13" borderId="21" xfId="0" applyFont="1" applyFill="1" applyBorder="1" applyAlignment="1">
      <alignment horizontal="right" vertical="center"/>
    </xf>
    <xf numFmtId="0" fontId="0" fillId="13" borderId="41" xfId="0" applyFont="1" applyFill="1" applyBorder="1" applyAlignment="1">
      <alignment horizontal="right" vertical="center"/>
    </xf>
    <xf numFmtId="0" fontId="17" fillId="13" borderId="2" xfId="0" applyFont="1" applyFill="1" applyBorder="1" applyAlignment="1" applyProtection="1">
      <alignment horizontal="left" vertical="center"/>
      <protection locked="0"/>
    </xf>
    <xf numFmtId="0" fontId="17" fillId="13" borderId="3" xfId="0" applyFont="1" applyFill="1" applyBorder="1" applyAlignment="1" applyProtection="1">
      <alignment horizontal="left" vertical="center"/>
      <protection locked="0"/>
    </xf>
    <xf numFmtId="0" fontId="17" fillId="0" borderId="13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38" fillId="0" borderId="60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23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47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41" xfId="0" applyFont="1" applyBorder="1" applyAlignment="1">
      <alignment horizontal="left" vertical="center"/>
    </xf>
    <xf numFmtId="0" fontId="38" fillId="0" borderId="4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0" fillId="12" borderId="4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61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12" borderId="41" xfId="0" applyFill="1" applyBorder="1" applyAlignment="1">
      <alignment horizontal="center" vertical="center" wrapText="1"/>
    </xf>
    <xf numFmtId="0" fontId="0" fillId="12" borderId="45" xfId="0" applyFill="1" applyBorder="1" applyAlignment="1">
      <alignment horizontal="center" vertical="center" wrapText="1"/>
    </xf>
    <xf numFmtId="20" fontId="0" fillId="12" borderId="11" xfId="0" applyNumberFormat="1" applyFont="1" applyFill="1" applyBorder="1" applyAlignment="1">
      <alignment horizontal="right" vertical="center"/>
    </xf>
    <xf numFmtId="0" fontId="0" fillId="12" borderId="0" xfId="0" applyFont="1" applyFill="1" applyBorder="1" applyAlignment="1">
      <alignment horizontal="right" vertical="center"/>
    </xf>
    <xf numFmtId="0" fontId="0" fillId="12" borderId="11" xfId="0" applyFont="1" applyFill="1" applyBorder="1" applyAlignment="1">
      <alignment horizontal="right" vertical="center"/>
    </xf>
    <xf numFmtId="0" fontId="0" fillId="12" borderId="12" xfId="0" applyFont="1" applyFill="1" applyBorder="1" applyAlignment="1">
      <alignment horizontal="right" vertical="center"/>
    </xf>
    <xf numFmtId="0" fontId="0" fillId="12" borderId="21" xfId="0" applyFont="1" applyFill="1" applyBorder="1" applyAlignment="1">
      <alignment horizontal="right" vertical="center"/>
    </xf>
    <xf numFmtId="0" fontId="0" fillId="12" borderId="41" xfId="0" applyFont="1" applyFill="1" applyBorder="1" applyAlignment="1">
      <alignment horizontal="right" vertical="center"/>
    </xf>
    <xf numFmtId="0" fontId="0" fillId="12" borderId="45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181" fontId="17" fillId="0" borderId="1" xfId="0" applyNumberFormat="1" applyFont="1" applyFill="1" applyBorder="1" applyAlignment="1">
      <alignment horizontal="left" vertical="center"/>
    </xf>
    <xf numFmtId="181" fontId="17" fillId="0" borderId="2" xfId="0" applyNumberFormat="1" applyFont="1" applyFill="1" applyBorder="1" applyAlignment="1">
      <alignment horizontal="left" vertical="center"/>
    </xf>
    <xf numFmtId="181" fontId="17" fillId="0" borderId="3" xfId="0" applyNumberFormat="1" applyFont="1" applyFill="1" applyBorder="1" applyAlignment="1">
      <alignment horizontal="left" vertical="center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17" fillId="0" borderId="17" xfId="0" applyFont="1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37" fillId="0" borderId="4" xfId="0" applyFont="1" applyBorder="1" applyAlignment="1" applyProtection="1">
      <alignment horizontal="left" vertical="center"/>
      <protection locked="0"/>
    </xf>
    <xf numFmtId="0" fontId="37" fillId="0" borderId="5" xfId="0" applyFont="1" applyBorder="1" applyAlignment="1" applyProtection="1">
      <alignment horizontal="left" vertical="center"/>
      <protection locked="0"/>
    </xf>
    <xf numFmtId="0" fontId="37" fillId="0" borderId="23" xfId="0" applyFont="1" applyBorder="1" applyAlignment="1" applyProtection="1">
      <alignment horizontal="left" vertical="center"/>
      <protection locked="0"/>
    </xf>
    <xf numFmtId="0" fontId="37" fillId="0" borderId="11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47" xfId="0" applyFont="1" applyBorder="1" applyAlignment="1" applyProtection="1">
      <alignment horizontal="left" vertical="center"/>
      <protection locked="0"/>
    </xf>
    <xf numFmtId="0" fontId="37" fillId="0" borderId="21" xfId="0" applyFont="1" applyBorder="1" applyAlignment="1" applyProtection="1">
      <alignment horizontal="left" vertical="center"/>
      <protection locked="0"/>
    </xf>
    <xf numFmtId="0" fontId="37" fillId="0" borderId="41" xfId="0" applyFont="1" applyBorder="1" applyAlignment="1" applyProtection="1">
      <alignment horizontal="left" vertical="center"/>
      <protection locked="0"/>
    </xf>
    <xf numFmtId="0" fontId="37" fillId="0" borderId="42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47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41" xfId="0" applyFont="1" applyBorder="1" applyAlignment="1">
      <alignment horizontal="left" vertical="center"/>
    </xf>
    <xf numFmtId="0" fontId="37" fillId="0" borderId="42" xfId="0" applyFont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47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42" xfId="0" applyFont="1" applyFill="1" applyBorder="1" applyAlignment="1">
      <alignment horizontal="left" vertical="center"/>
    </xf>
    <xf numFmtId="0" fontId="38" fillId="0" borderId="11" xfId="0" applyFont="1" applyBorder="1" applyAlignment="1">
      <alignment horizontal="left" vertical="center"/>
    </xf>
    <xf numFmtId="0" fontId="38" fillId="0" borderId="21" xfId="0" applyFont="1" applyBorder="1" applyAlignment="1">
      <alignment horizontal="left" vertical="center"/>
    </xf>
    <xf numFmtId="0" fontId="41" fillId="12" borderId="4" xfId="0" applyFont="1" applyFill="1" applyBorder="1" applyAlignment="1">
      <alignment horizontal="center" vertical="center" wrapText="1"/>
    </xf>
    <xf numFmtId="0" fontId="41" fillId="12" borderId="5" xfId="0" applyFont="1" applyFill="1" applyBorder="1" applyAlignment="1">
      <alignment horizontal="center" vertical="center" wrapText="1"/>
    </xf>
    <xf numFmtId="0" fontId="41" fillId="12" borderId="23" xfId="0" applyFont="1" applyFill="1" applyBorder="1" applyAlignment="1">
      <alignment horizontal="center" vertical="center" wrapText="1"/>
    </xf>
    <xf numFmtId="0" fontId="41" fillId="12" borderId="11" xfId="0" applyFont="1" applyFill="1" applyBorder="1" applyAlignment="1">
      <alignment horizontal="center" vertical="center" wrapText="1"/>
    </xf>
    <xf numFmtId="0" fontId="41" fillId="12" borderId="0" xfId="0" applyFont="1" applyFill="1" applyBorder="1" applyAlignment="1">
      <alignment horizontal="center" vertical="center" wrapText="1"/>
    </xf>
    <xf numFmtId="0" fontId="41" fillId="12" borderId="47" xfId="0" applyFont="1" applyFill="1" applyBorder="1" applyAlignment="1">
      <alignment horizontal="center" vertical="center" wrapText="1"/>
    </xf>
    <xf numFmtId="0" fontId="41" fillId="12" borderId="21" xfId="0" applyFont="1" applyFill="1" applyBorder="1" applyAlignment="1">
      <alignment horizontal="center" vertical="center" wrapText="1"/>
    </xf>
    <xf numFmtId="0" fontId="41" fillId="12" borderId="41" xfId="0" applyFont="1" applyFill="1" applyBorder="1" applyAlignment="1">
      <alignment horizontal="center" vertical="center" wrapText="1"/>
    </xf>
    <xf numFmtId="0" fontId="41" fillId="12" borderId="42" xfId="0" applyFont="1" applyFill="1" applyBorder="1" applyAlignment="1">
      <alignment horizontal="center" vertical="center" wrapText="1"/>
    </xf>
    <xf numFmtId="58" fontId="17" fillId="0" borderId="2" xfId="0" applyNumberFormat="1" applyFont="1" applyFill="1" applyBorder="1" applyAlignment="1">
      <alignment horizontal="center" vertical="center"/>
    </xf>
    <xf numFmtId="58" fontId="17" fillId="0" borderId="3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vertical="top"/>
    </xf>
    <xf numFmtId="0" fontId="8" fillId="0" borderId="41" xfId="0" applyFont="1" applyFill="1" applyBorder="1" applyAlignment="1" applyProtection="1">
      <alignment vertical="top"/>
    </xf>
    <xf numFmtId="0" fontId="8" fillId="0" borderId="42" xfId="0" applyFont="1" applyFill="1" applyBorder="1" applyAlignment="1" applyProtection="1">
      <alignment vertical="top"/>
    </xf>
    <xf numFmtId="0" fontId="11" fillId="0" borderId="2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58" fontId="17" fillId="0" borderId="2" xfId="0" applyNumberFormat="1" applyFont="1" applyFill="1" applyBorder="1" applyAlignment="1">
      <alignment horizontal="left" vertical="center"/>
    </xf>
    <xf numFmtId="58" fontId="17" fillId="0" borderId="3" xfId="0" applyNumberFormat="1" applyFont="1" applyFill="1" applyBorder="1" applyAlignment="1">
      <alignment horizontal="left" vertical="center"/>
    </xf>
    <xf numFmtId="58" fontId="17" fillId="0" borderId="1" xfId="0" applyNumberFormat="1" applyFont="1" applyFill="1" applyBorder="1" applyAlignment="1">
      <alignment horizontal="left" vertical="center"/>
    </xf>
    <xf numFmtId="0" fontId="0" fillId="12" borderId="1" xfId="0" applyFont="1" applyFill="1" applyBorder="1" applyAlignment="1">
      <alignment vertical="center"/>
    </xf>
    <xf numFmtId="0" fontId="0" fillId="12" borderId="2" xfId="0" applyFont="1" applyFill="1" applyBorder="1" applyAlignment="1">
      <alignment vertical="center"/>
    </xf>
    <xf numFmtId="0" fontId="0" fillId="12" borderId="3" xfId="0" applyFont="1" applyFill="1" applyBorder="1" applyAlignment="1">
      <alignment vertical="center"/>
    </xf>
    <xf numFmtId="0" fontId="0" fillId="12" borderId="22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left" vertical="center"/>
    </xf>
    <xf numFmtId="0" fontId="17" fillId="0" borderId="79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81" xfId="0" applyFont="1" applyBorder="1" applyAlignment="1" applyProtection="1">
      <alignment horizontal="center" vertical="center"/>
    </xf>
    <xf numFmtId="0" fontId="17" fillId="0" borderId="80" xfId="0" applyFont="1" applyBorder="1" applyAlignment="1" applyProtection="1">
      <alignment horizontal="center" vertical="center"/>
    </xf>
    <xf numFmtId="0" fontId="17" fillId="0" borderId="78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58" fontId="17" fillId="10" borderId="1" xfId="0" applyNumberFormat="1" applyFont="1" applyFill="1" applyBorder="1" applyAlignment="1">
      <alignment vertical="center"/>
    </xf>
    <xf numFmtId="0" fontId="17" fillId="10" borderId="2" xfId="0" applyFont="1" applyFill="1" applyBorder="1" applyAlignment="1">
      <alignment vertical="center"/>
    </xf>
    <xf numFmtId="0" fontId="17" fillId="10" borderId="3" xfId="0" applyFon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vertical="center"/>
    </xf>
    <xf numFmtId="0" fontId="17" fillId="0" borderId="58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7" fillId="0" borderId="45" xfId="0" applyFont="1" applyBorder="1" applyAlignment="1" applyProtection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0" fillId="13" borderId="1" xfId="0" applyFont="1" applyFill="1" applyBorder="1" applyAlignment="1">
      <alignment horizontal="right" vertical="center" wrapText="1"/>
    </xf>
    <xf numFmtId="0" fontId="0" fillId="13" borderId="2" xfId="0" applyFont="1" applyFill="1" applyBorder="1" applyAlignment="1">
      <alignment horizontal="right" vertical="center" wrapText="1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8" fillId="13" borderId="5" xfId="0" applyFont="1" applyFill="1" applyBorder="1" applyAlignment="1">
      <alignment horizontal="left" vertical="center"/>
    </xf>
    <xf numFmtId="0" fontId="38" fillId="13" borderId="23" xfId="0" applyFont="1" applyFill="1" applyBorder="1" applyAlignment="1">
      <alignment horizontal="left" vertical="center"/>
    </xf>
    <xf numFmtId="0" fontId="38" fillId="13" borderId="41" xfId="0" applyFont="1" applyFill="1" applyBorder="1" applyAlignment="1">
      <alignment horizontal="left" vertical="center"/>
    </xf>
    <xf numFmtId="0" fontId="38" fillId="13" borderId="42" xfId="0" applyFont="1" applyFill="1" applyBorder="1" applyAlignment="1">
      <alignment horizontal="left" vertical="center"/>
    </xf>
    <xf numFmtId="0" fontId="38" fillId="13" borderId="2" xfId="0" applyFont="1" applyFill="1" applyBorder="1" applyAlignment="1">
      <alignment horizontal="left" vertical="center"/>
    </xf>
    <xf numFmtId="0" fontId="38" fillId="13" borderId="3" xfId="0" applyFont="1" applyFill="1" applyBorder="1" applyAlignment="1">
      <alignment horizontal="left" vertical="center"/>
    </xf>
    <xf numFmtId="58" fontId="17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vertical="center"/>
    </xf>
    <xf numFmtId="0" fontId="17" fillId="0" borderId="3" xfId="0" applyNumberFormat="1" applyFont="1" applyFill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0" fillId="12" borderId="5" xfId="0" applyFont="1" applyFill="1" applyBorder="1" applyAlignment="1">
      <alignment horizontal="center" vertical="center" wrapText="1"/>
    </xf>
    <xf numFmtId="0" fontId="0" fillId="12" borderId="61" xfId="0" applyFont="1" applyFill="1" applyBorder="1" applyAlignment="1">
      <alignment horizontal="center" vertical="center" wrapText="1"/>
    </xf>
    <xf numFmtId="0" fontId="0" fillId="12" borderId="11" xfId="0" applyFont="1" applyFill="1" applyBorder="1" applyAlignment="1">
      <alignment horizontal="center" vertical="center" wrapText="1"/>
    </xf>
    <xf numFmtId="0" fontId="0" fillId="12" borderId="0" xfId="0" applyFont="1" applyFill="1" applyBorder="1" applyAlignment="1">
      <alignment horizontal="center" vertical="center" wrapText="1"/>
    </xf>
    <xf numFmtId="0" fontId="0" fillId="12" borderId="12" xfId="0" applyFont="1" applyFill="1" applyBorder="1" applyAlignment="1">
      <alignment horizontal="center" vertical="center" wrapText="1"/>
    </xf>
    <xf numFmtId="0" fontId="0" fillId="12" borderId="21" xfId="0" applyFont="1" applyFill="1" applyBorder="1" applyAlignment="1">
      <alignment horizontal="center" vertical="center" wrapText="1"/>
    </xf>
    <xf numFmtId="0" fontId="0" fillId="12" borderId="41" xfId="0" applyFont="1" applyFill="1" applyBorder="1" applyAlignment="1">
      <alignment horizontal="center" vertical="center" wrapText="1"/>
    </xf>
    <xf numFmtId="0" fontId="0" fillId="12" borderId="4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47" xfId="0" applyFont="1" applyBorder="1" applyAlignment="1">
      <alignment horizontal="left" vertical="center" wrapText="1"/>
    </xf>
    <xf numFmtId="0" fontId="37" fillId="0" borderId="21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37" fillId="0" borderId="42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41" xfId="0" applyFont="1" applyFill="1" applyBorder="1" applyAlignment="1">
      <alignment horizontal="left" vertical="center" wrapText="1"/>
    </xf>
    <xf numFmtId="0" fontId="17" fillId="0" borderId="4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23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12" xfId="0" applyFont="1" applyBorder="1" applyAlignment="1" applyProtection="1">
      <alignment horizontal="center" vertical="center"/>
    </xf>
    <xf numFmtId="0" fontId="37" fillId="0" borderId="41" xfId="0" applyFont="1" applyBorder="1" applyAlignment="1" applyProtection="1">
      <alignment horizontal="center" vertical="center"/>
    </xf>
    <xf numFmtId="0" fontId="37" fillId="0" borderId="45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center" vertical="center"/>
    </xf>
    <xf numFmtId="0" fontId="37" fillId="0" borderId="13" xfId="0" applyFont="1" applyBorder="1" applyAlignment="1" applyProtection="1">
      <alignment horizontal="center" vertical="center"/>
    </xf>
    <xf numFmtId="0" fontId="37" fillId="0" borderId="29" xfId="0" applyFont="1" applyBorder="1" applyAlignment="1" applyProtection="1">
      <alignment horizontal="center" vertical="center"/>
    </xf>
    <xf numFmtId="0" fontId="37" fillId="0" borderId="58" xfId="0" applyFont="1" applyBorder="1" applyAlignment="1" applyProtection="1">
      <alignment horizontal="center" vertical="center"/>
    </xf>
    <xf numFmtId="0" fontId="37" fillId="0" borderId="9" xfId="0" applyFont="1" applyBorder="1" applyAlignment="1" applyProtection="1">
      <alignment horizontal="center" vertical="center"/>
    </xf>
    <xf numFmtId="0" fontId="37" fillId="0" borderId="10" xfId="0" applyFont="1" applyBorder="1" applyAlignment="1" applyProtection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633"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u val="none"/>
      </font>
      <fill>
        <patternFill patternType="solid">
          <bgColor theme="9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B$5" lockText="1" noThreeD="1"/>
</file>

<file path=xl/ctrlProps/ctrlProp10.xml><?xml version="1.0" encoding="utf-8"?>
<formControlPr xmlns="http://schemas.microsoft.com/office/spreadsheetml/2009/9/main" objectType="CheckBox" fmlaLink="$AB$27" lockText="1" noThreeD="1"/>
</file>

<file path=xl/ctrlProps/ctrlProp100.xml><?xml version="1.0" encoding="utf-8"?>
<formControlPr xmlns="http://schemas.microsoft.com/office/spreadsheetml/2009/9/main" objectType="CheckBox" fmlaLink="$AB$28" lockText="1" noThreeD="1"/>
</file>

<file path=xl/ctrlProps/ctrlProp101.xml><?xml version="1.0" encoding="utf-8"?>
<formControlPr xmlns="http://schemas.microsoft.com/office/spreadsheetml/2009/9/main" objectType="CheckBox" fmlaLink="$AC$28" lockText="1" noThreeD="1"/>
</file>

<file path=xl/ctrlProps/ctrlProp102.xml><?xml version="1.0" encoding="utf-8"?>
<formControlPr xmlns="http://schemas.microsoft.com/office/spreadsheetml/2009/9/main" objectType="CheckBox" fmlaLink="$AD$28" lockText="1" noThreeD="1"/>
</file>

<file path=xl/ctrlProps/ctrlProp103.xml><?xml version="1.0" encoding="utf-8"?>
<formControlPr xmlns="http://schemas.microsoft.com/office/spreadsheetml/2009/9/main" objectType="CheckBox" fmlaLink="$AE$28" lockText="1" noThreeD="1"/>
</file>

<file path=xl/ctrlProps/ctrlProp104.xml><?xml version="1.0" encoding="utf-8"?>
<formControlPr xmlns="http://schemas.microsoft.com/office/spreadsheetml/2009/9/main" objectType="CheckBox" fmlaLink="$AF$28" lockText="1" noThreeD="1"/>
</file>

<file path=xl/ctrlProps/ctrlProp105.xml><?xml version="1.0" encoding="utf-8"?>
<formControlPr xmlns="http://schemas.microsoft.com/office/spreadsheetml/2009/9/main" objectType="CheckBox" fmlaLink="$AG$28" lockText="1" noThreeD="1"/>
</file>

<file path=xl/ctrlProps/ctrlProp106.xml><?xml version="1.0" encoding="utf-8"?>
<formControlPr xmlns="http://schemas.microsoft.com/office/spreadsheetml/2009/9/main" objectType="CheckBox" fmlaLink="$AH$28" lockText="1" noThreeD="1"/>
</file>

<file path=xl/ctrlProps/ctrlProp107.xml><?xml version="1.0" encoding="utf-8"?>
<formControlPr xmlns="http://schemas.microsoft.com/office/spreadsheetml/2009/9/main" objectType="CheckBox" fmlaLink="$Z$28" lockText="1" noThreeD="1"/>
</file>

<file path=xl/ctrlProps/ctrlProp108.xml><?xml version="1.0" encoding="utf-8"?>
<formControlPr xmlns="http://schemas.microsoft.com/office/spreadsheetml/2009/9/main" objectType="CheckBox" fmlaLink="$AA$28" lockText="1" noThreeD="1"/>
</file>

<file path=xl/ctrlProps/ctrlProp11.xml><?xml version="1.0" encoding="utf-8"?>
<formControlPr xmlns="http://schemas.microsoft.com/office/spreadsheetml/2009/9/main" objectType="CheckBox" fmlaLink="$AA$5" lockText="1" noThreeD="1"/>
</file>

<file path=xl/ctrlProps/ctrlProp12.xml><?xml version="1.0" encoding="utf-8"?>
<formControlPr xmlns="http://schemas.microsoft.com/office/spreadsheetml/2009/9/main" objectType="CheckBox" fmlaLink="$AA$6" lockText="1" noThreeD="1"/>
</file>

<file path=xl/ctrlProps/ctrlProp13.xml><?xml version="1.0" encoding="utf-8"?>
<formControlPr xmlns="http://schemas.microsoft.com/office/spreadsheetml/2009/9/main" objectType="CheckBox" fmlaLink="$AA$7" lockText="1" noThreeD="1"/>
</file>

<file path=xl/ctrlProps/ctrlProp14.xml><?xml version="1.0" encoding="utf-8"?>
<formControlPr xmlns="http://schemas.microsoft.com/office/spreadsheetml/2009/9/main" objectType="CheckBox" fmlaLink="$AA$8" lockText="1" noThreeD="1"/>
</file>

<file path=xl/ctrlProps/ctrlProp15.xml><?xml version="1.0" encoding="utf-8"?>
<formControlPr xmlns="http://schemas.microsoft.com/office/spreadsheetml/2009/9/main" objectType="CheckBox" fmlaLink="$AA$9" lockText="1" noThreeD="1"/>
</file>

<file path=xl/ctrlProps/ctrlProp16.xml><?xml version="1.0" encoding="utf-8"?>
<formControlPr xmlns="http://schemas.microsoft.com/office/spreadsheetml/2009/9/main" objectType="CheckBox" fmlaLink="$AA$10" lockText="1" noThreeD="1"/>
</file>

<file path=xl/ctrlProps/ctrlProp17.xml><?xml version="1.0" encoding="utf-8"?>
<formControlPr xmlns="http://schemas.microsoft.com/office/spreadsheetml/2009/9/main" objectType="CheckBox" fmlaLink="$AA$23" lockText="1" noThreeD="1"/>
</file>

<file path=xl/ctrlProps/ctrlProp18.xml><?xml version="1.0" encoding="utf-8"?>
<formControlPr xmlns="http://schemas.microsoft.com/office/spreadsheetml/2009/9/main" objectType="CheckBox" fmlaLink="$AC$5" lockText="1" noThreeD="1"/>
</file>

<file path=xl/ctrlProps/ctrlProp19.xml><?xml version="1.0" encoding="utf-8"?>
<formControlPr xmlns="http://schemas.microsoft.com/office/spreadsheetml/2009/9/main" objectType="CheckBox" fmlaLink="$AD$5" lockText="1" noThreeD="1"/>
</file>

<file path=xl/ctrlProps/ctrlProp2.xml><?xml version="1.0" encoding="utf-8"?>
<formControlPr xmlns="http://schemas.microsoft.com/office/spreadsheetml/2009/9/main" objectType="CheckBox" fmlaLink="$AB$7" lockText="1" noThreeD="1"/>
</file>

<file path=xl/ctrlProps/ctrlProp20.xml><?xml version="1.0" encoding="utf-8"?>
<formControlPr xmlns="http://schemas.microsoft.com/office/spreadsheetml/2009/9/main" objectType="CheckBox" fmlaLink="$AE$5" lockText="1" noThreeD="1"/>
</file>

<file path=xl/ctrlProps/ctrlProp21.xml><?xml version="1.0" encoding="utf-8"?>
<formControlPr xmlns="http://schemas.microsoft.com/office/spreadsheetml/2009/9/main" objectType="CheckBox" fmlaLink="$AF$5" lockText="1" noThreeD="1"/>
</file>

<file path=xl/ctrlProps/ctrlProp22.xml><?xml version="1.0" encoding="utf-8"?>
<formControlPr xmlns="http://schemas.microsoft.com/office/spreadsheetml/2009/9/main" objectType="CheckBox" fmlaLink="$AG$5" lockText="1" noThreeD="1"/>
</file>

<file path=xl/ctrlProps/ctrlProp23.xml><?xml version="1.0" encoding="utf-8"?>
<formControlPr xmlns="http://schemas.microsoft.com/office/spreadsheetml/2009/9/main" objectType="CheckBox" fmlaLink="$AH$5" lockText="1" noThreeD="1"/>
</file>

<file path=xl/ctrlProps/ctrlProp24.xml><?xml version="1.0" encoding="utf-8"?>
<formControlPr xmlns="http://schemas.microsoft.com/office/spreadsheetml/2009/9/main" objectType="CheckBox" fmlaLink="$AC$7" lockText="1" noThreeD="1"/>
</file>

<file path=xl/ctrlProps/ctrlProp25.xml><?xml version="1.0" encoding="utf-8"?>
<formControlPr xmlns="http://schemas.microsoft.com/office/spreadsheetml/2009/9/main" objectType="CheckBox" fmlaLink="$AD$7" lockText="1" noThreeD="1"/>
</file>

<file path=xl/ctrlProps/ctrlProp26.xml><?xml version="1.0" encoding="utf-8"?>
<formControlPr xmlns="http://schemas.microsoft.com/office/spreadsheetml/2009/9/main" objectType="CheckBox" fmlaLink="$AE$7" lockText="1" noThreeD="1"/>
</file>

<file path=xl/ctrlProps/ctrlProp27.xml><?xml version="1.0" encoding="utf-8"?>
<formControlPr xmlns="http://schemas.microsoft.com/office/spreadsheetml/2009/9/main" objectType="CheckBox" fmlaLink="$AF$7" lockText="1" noThreeD="1"/>
</file>

<file path=xl/ctrlProps/ctrlProp28.xml><?xml version="1.0" encoding="utf-8"?>
<formControlPr xmlns="http://schemas.microsoft.com/office/spreadsheetml/2009/9/main" objectType="CheckBox" fmlaLink="$AG$7" lockText="1" noThreeD="1"/>
</file>

<file path=xl/ctrlProps/ctrlProp29.xml><?xml version="1.0" encoding="utf-8"?>
<formControlPr xmlns="http://schemas.microsoft.com/office/spreadsheetml/2009/9/main" objectType="CheckBox" fmlaLink="$AH$7" lockText="1" noThreeD="1"/>
</file>

<file path=xl/ctrlProps/ctrlProp3.xml><?xml version="1.0" encoding="utf-8"?>
<formControlPr xmlns="http://schemas.microsoft.com/office/spreadsheetml/2009/9/main" objectType="CheckBox" fmlaLink="$AB$8" lockText="1" noThreeD="1"/>
</file>

<file path=xl/ctrlProps/ctrlProp30.xml><?xml version="1.0" encoding="utf-8"?>
<formControlPr xmlns="http://schemas.microsoft.com/office/spreadsheetml/2009/9/main" objectType="CheckBox" fmlaLink="$AC$8" lockText="1" noThreeD="1"/>
</file>

<file path=xl/ctrlProps/ctrlProp31.xml><?xml version="1.0" encoding="utf-8"?>
<formControlPr xmlns="http://schemas.microsoft.com/office/spreadsheetml/2009/9/main" objectType="CheckBox" fmlaLink="$AD$8" lockText="1" noThreeD="1"/>
</file>

<file path=xl/ctrlProps/ctrlProp32.xml><?xml version="1.0" encoding="utf-8"?>
<formControlPr xmlns="http://schemas.microsoft.com/office/spreadsheetml/2009/9/main" objectType="CheckBox" fmlaLink="$AE$8" lockText="1" noThreeD="1"/>
</file>

<file path=xl/ctrlProps/ctrlProp33.xml><?xml version="1.0" encoding="utf-8"?>
<formControlPr xmlns="http://schemas.microsoft.com/office/spreadsheetml/2009/9/main" objectType="CheckBox" fmlaLink="$AF$8" lockText="1" noThreeD="1"/>
</file>

<file path=xl/ctrlProps/ctrlProp34.xml><?xml version="1.0" encoding="utf-8"?>
<formControlPr xmlns="http://schemas.microsoft.com/office/spreadsheetml/2009/9/main" objectType="CheckBox" fmlaLink="$AG$8" lockText="1" noThreeD="1"/>
</file>

<file path=xl/ctrlProps/ctrlProp35.xml><?xml version="1.0" encoding="utf-8"?>
<formControlPr xmlns="http://schemas.microsoft.com/office/spreadsheetml/2009/9/main" objectType="CheckBox" fmlaLink="$AH$8" lockText="1" noThreeD="1"/>
</file>

<file path=xl/ctrlProps/ctrlProp36.xml><?xml version="1.0" encoding="utf-8"?>
<formControlPr xmlns="http://schemas.microsoft.com/office/spreadsheetml/2009/9/main" objectType="CheckBox" fmlaLink="$AC$9" lockText="1" noThreeD="1"/>
</file>

<file path=xl/ctrlProps/ctrlProp37.xml><?xml version="1.0" encoding="utf-8"?>
<formControlPr xmlns="http://schemas.microsoft.com/office/spreadsheetml/2009/9/main" objectType="CheckBox" fmlaLink="$AD$9" lockText="1" noThreeD="1"/>
</file>

<file path=xl/ctrlProps/ctrlProp38.xml><?xml version="1.0" encoding="utf-8"?>
<formControlPr xmlns="http://schemas.microsoft.com/office/spreadsheetml/2009/9/main" objectType="CheckBox" fmlaLink="$AE$9" lockText="1" noThreeD="1"/>
</file>

<file path=xl/ctrlProps/ctrlProp39.xml><?xml version="1.0" encoding="utf-8"?>
<formControlPr xmlns="http://schemas.microsoft.com/office/spreadsheetml/2009/9/main" objectType="CheckBox" fmlaLink="$AF$9" lockText="1" noThreeD="1"/>
</file>

<file path=xl/ctrlProps/ctrlProp4.xml><?xml version="1.0" encoding="utf-8"?>
<formControlPr xmlns="http://schemas.microsoft.com/office/spreadsheetml/2009/9/main" objectType="CheckBox" fmlaLink="$AB$9" lockText="1" noThreeD="1"/>
</file>

<file path=xl/ctrlProps/ctrlProp40.xml><?xml version="1.0" encoding="utf-8"?>
<formControlPr xmlns="http://schemas.microsoft.com/office/spreadsheetml/2009/9/main" objectType="CheckBox" fmlaLink="$AG$9" lockText="1" noThreeD="1"/>
</file>

<file path=xl/ctrlProps/ctrlProp41.xml><?xml version="1.0" encoding="utf-8"?>
<formControlPr xmlns="http://schemas.microsoft.com/office/spreadsheetml/2009/9/main" objectType="CheckBox" fmlaLink="$AH$9" lockText="1" noThreeD="1"/>
</file>

<file path=xl/ctrlProps/ctrlProp42.xml><?xml version="1.0" encoding="utf-8"?>
<formControlPr xmlns="http://schemas.microsoft.com/office/spreadsheetml/2009/9/main" objectType="CheckBox" fmlaLink="$AC$10" lockText="1" noThreeD="1"/>
</file>

<file path=xl/ctrlProps/ctrlProp43.xml><?xml version="1.0" encoding="utf-8"?>
<formControlPr xmlns="http://schemas.microsoft.com/office/spreadsheetml/2009/9/main" objectType="CheckBox" fmlaLink="$AD$10" lockText="1" noThreeD="1"/>
</file>

<file path=xl/ctrlProps/ctrlProp44.xml><?xml version="1.0" encoding="utf-8"?>
<formControlPr xmlns="http://schemas.microsoft.com/office/spreadsheetml/2009/9/main" objectType="CheckBox" fmlaLink="$AE$10" lockText="1" noThreeD="1"/>
</file>

<file path=xl/ctrlProps/ctrlProp45.xml><?xml version="1.0" encoding="utf-8"?>
<formControlPr xmlns="http://schemas.microsoft.com/office/spreadsheetml/2009/9/main" objectType="CheckBox" fmlaLink="$AF$10" lockText="1" noThreeD="1"/>
</file>

<file path=xl/ctrlProps/ctrlProp46.xml><?xml version="1.0" encoding="utf-8"?>
<formControlPr xmlns="http://schemas.microsoft.com/office/spreadsheetml/2009/9/main" objectType="CheckBox" fmlaLink="$AG$10" lockText="1" noThreeD="1"/>
</file>

<file path=xl/ctrlProps/ctrlProp47.xml><?xml version="1.0" encoding="utf-8"?>
<formControlPr xmlns="http://schemas.microsoft.com/office/spreadsheetml/2009/9/main" objectType="CheckBox" fmlaLink="$AH$10" lockText="1" noThreeD="1"/>
</file>

<file path=xl/ctrlProps/ctrlProp48.xml><?xml version="1.0" encoding="utf-8"?>
<formControlPr xmlns="http://schemas.microsoft.com/office/spreadsheetml/2009/9/main" objectType="CheckBox" fmlaLink="$AC$23" lockText="1" noThreeD="1"/>
</file>

<file path=xl/ctrlProps/ctrlProp49.xml><?xml version="1.0" encoding="utf-8"?>
<formControlPr xmlns="http://schemas.microsoft.com/office/spreadsheetml/2009/9/main" objectType="CheckBox" fmlaLink="$AD$23" lockText="1" noThreeD="1"/>
</file>

<file path=xl/ctrlProps/ctrlProp5.xml><?xml version="1.0" encoding="utf-8"?>
<formControlPr xmlns="http://schemas.microsoft.com/office/spreadsheetml/2009/9/main" objectType="CheckBox" fmlaLink="$AB$10" lockText="1" noThreeD="1"/>
</file>

<file path=xl/ctrlProps/ctrlProp50.xml><?xml version="1.0" encoding="utf-8"?>
<formControlPr xmlns="http://schemas.microsoft.com/office/spreadsheetml/2009/9/main" objectType="CheckBox" fmlaLink="$AE$23" lockText="1" noThreeD="1"/>
</file>

<file path=xl/ctrlProps/ctrlProp51.xml><?xml version="1.0" encoding="utf-8"?>
<formControlPr xmlns="http://schemas.microsoft.com/office/spreadsheetml/2009/9/main" objectType="CheckBox" fmlaLink="$AF$23" lockText="1" noThreeD="1"/>
</file>

<file path=xl/ctrlProps/ctrlProp52.xml><?xml version="1.0" encoding="utf-8"?>
<formControlPr xmlns="http://schemas.microsoft.com/office/spreadsheetml/2009/9/main" objectType="CheckBox" fmlaLink="$AG$23" lockText="1" noThreeD="1"/>
</file>

<file path=xl/ctrlProps/ctrlProp53.xml><?xml version="1.0" encoding="utf-8"?>
<formControlPr xmlns="http://schemas.microsoft.com/office/spreadsheetml/2009/9/main" objectType="CheckBox" fmlaLink="$AH$23" lockText="1" noThreeD="1"/>
</file>

<file path=xl/ctrlProps/ctrlProp54.xml><?xml version="1.0" encoding="utf-8"?>
<formControlPr xmlns="http://schemas.microsoft.com/office/spreadsheetml/2009/9/main" objectType="CheckBox" fmlaLink="$AC$24" lockText="1" noThreeD="1"/>
</file>

<file path=xl/ctrlProps/ctrlProp55.xml><?xml version="1.0" encoding="utf-8"?>
<formControlPr xmlns="http://schemas.microsoft.com/office/spreadsheetml/2009/9/main" objectType="CheckBox" fmlaLink="$AD$24" lockText="1" noThreeD="1"/>
</file>

<file path=xl/ctrlProps/ctrlProp56.xml><?xml version="1.0" encoding="utf-8"?>
<formControlPr xmlns="http://schemas.microsoft.com/office/spreadsheetml/2009/9/main" objectType="CheckBox" fmlaLink="$AE$24" lockText="1" noThreeD="1"/>
</file>

<file path=xl/ctrlProps/ctrlProp57.xml><?xml version="1.0" encoding="utf-8"?>
<formControlPr xmlns="http://schemas.microsoft.com/office/spreadsheetml/2009/9/main" objectType="CheckBox" fmlaLink="$AF$24" lockText="1" noThreeD="1"/>
</file>

<file path=xl/ctrlProps/ctrlProp58.xml><?xml version="1.0" encoding="utf-8"?>
<formControlPr xmlns="http://schemas.microsoft.com/office/spreadsheetml/2009/9/main" objectType="CheckBox" fmlaLink="$AG$24" lockText="1" noThreeD="1"/>
</file>

<file path=xl/ctrlProps/ctrlProp59.xml><?xml version="1.0" encoding="utf-8"?>
<formControlPr xmlns="http://schemas.microsoft.com/office/spreadsheetml/2009/9/main" objectType="CheckBox" fmlaLink="$AH$24" lockText="1" noThreeD="1"/>
</file>

<file path=xl/ctrlProps/ctrlProp6.xml><?xml version="1.0" encoding="utf-8"?>
<formControlPr xmlns="http://schemas.microsoft.com/office/spreadsheetml/2009/9/main" objectType="CheckBox" fmlaLink="$AB$23" lockText="1" noThreeD="1"/>
</file>

<file path=xl/ctrlProps/ctrlProp60.xml><?xml version="1.0" encoding="utf-8"?>
<formControlPr xmlns="http://schemas.microsoft.com/office/spreadsheetml/2009/9/main" objectType="CheckBox" fmlaLink="$AC$25" lockText="1" noThreeD="1"/>
</file>

<file path=xl/ctrlProps/ctrlProp61.xml><?xml version="1.0" encoding="utf-8"?>
<formControlPr xmlns="http://schemas.microsoft.com/office/spreadsheetml/2009/9/main" objectType="CheckBox" fmlaLink="$AD$25" lockText="1" noThreeD="1"/>
</file>

<file path=xl/ctrlProps/ctrlProp62.xml><?xml version="1.0" encoding="utf-8"?>
<formControlPr xmlns="http://schemas.microsoft.com/office/spreadsheetml/2009/9/main" objectType="CheckBox" fmlaLink="$AE$25" lockText="1" noThreeD="1"/>
</file>

<file path=xl/ctrlProps/ctrlProp63.xml><?xml version="1.0" encoding="utf-8"?>
<formControlPr xmlns="http://schemas.microsoft.com/office/spreadsheetml/2009/9/main" objectType="CheckBox" fmlaLink="$AF$25" lockText="1" noThreeD="1"/>
</file>

<file path=xl/ctrlProps/ctrlProp64.xml><?xml version="1.0" encoding="utf-8"?>
<formControlPr xmlns="http://schemas.microsoft.com/office/spreadsheetml/2009/9/main" objectType="CheckBox" fmlaLink="$AG$25" lockText="1" noThreeD="1"/>
</file>

<file path=xl/ctrlProps/ctrlProp65.xml><?xml version="1.0" encoding="utf-8"?>
<formControlPr xmlns="http://schemas.microsoft.com/office/spreadsheetml/2009/9/main" objectType="CheckBox" fmlaLink="$AH$25" lockText="1" noThreeD="1"/>
</file>

<file path=xl/ctrlProps/ctrlProp66.xml><?xml version="1.0" encoding="utf-8"?>
<formControlPr xmlns="http://schemas.microsoft.com/office/spreadsheetml/2009/9/main" objectType="CheckBox" fmlaLink="$AC$26" lockText="1" noThreeD="1"/>
</file>

<file path=xl/ctrlProps/ctrlProp67.xml><?xml version="1.0" encoding="utf-8"?>
<formControlPr xmlns="http://schemas.microsoft.com/office/spreadsheetml/2009/9/main" objectType="CheckBox" fmlaLink="$AD$26" lockText="1" noThreeD="1"/>
</file>

<file path=xl/ctrlProps/ctrlProp68.xml><?xml version="1.0" encoding="utf-8"?>
<formControlPr xmlns="http://schemas.microsoft.com/office/spreadsheetml/2009/9/main" objectType="CheckBox" fmlaLink="$AE$26" lockText="1" noThreeD="1"/>
</file>

<file path=xl/ctrlProps/ctrlProp69.xml><?xml version="1.0" encoding="utf-8"?>
<formControlPr xmlns="http://schemas.microsoft.com/office/spreadsheetml/2009/9/main" objectType="CheckBox" fmlaLink="$AF$26" lockText="1" noThreeD="1"/>
</file>

<file path=xl/ctrlProps/ctrlProp7.xml><?xml version="1.0" encoding="utf-8"?>
<formControlPr xmlns="http://schemas.microsoft.com/office/spreadsheetml/2009/9/main" objectType="CheckBox" fmlaLink="$AB$24" lockText="1" noThreeD="1"/>
</file>

<file path=xl/ctrlProps/ctrlProp70.xml><?xml version="1.0" encoding="utf-8"?>
<formControlPr xmlns="http://schemas.microsoft.com/office/spreadsheetml/2009/9/main" objectType="CheckBox" fmlaLink="$AG$26" lockText="1" noThreeD="1"/>
</file>

<file path=xl/ctrlProps/ctrlProp71.xml><?xml version="1.0" encoding="utf-8"?>
<formControlPr xmlns="http://schemas.microsoft.com/office/spreadsheetml/2009/9/main" objectType="CheckBox" fmlaLink="$AH$26" lockText="1" noThreeD="1"/>
</file>

<file path=xl/ctrlProps/ctrlProp72.xml><?xml version="1.0" encoding="utf-8"?>
<formControlPr xmlns="http://schemas.microsoft.com/office/spreadsheetml/2009/9/main" objectType="CheckBox" fmlaLink="$AC$27" lockText="1" noThreeD="1"/>
</file>

<file path=xl/ctrlProps/ctrlProp73.xml><?xml version="1.0" encoding="utf-8"?>
<formControlPr xmlns="http://schemas.microsoft.com/office/spreadsheetml/2009/9/main" objectType="CheckBox" fmlaLink="$AD$27" lockText="1" noThreeD="1"/>
</file>

<file path=xl/ctrlProps/ctrlProp74.xml><?xml version="1.0" encoding="utf-8"?>
<formControlPr xmlns="http://schemas.microsoft.com/office/spreadsheetml/2009/9/main" objectType="CheckBox" fmlaLink="$AE$27" lockText="1" noThreeD="1"/>
</file>

<file path=xl/ctrlProps/ctrlProp75.xml><?xml version="1.0" encoding="utf-8"?>
<formControlPr xmlns="http://schemas.microsoft.com/office/spreadsheetml/2009/9/main" objectType="CheckBox" fmlaLink="$AF$27" lockText="1" noThreeD="1"/>
</file>

<file path=xl/ctrlProps/ctrlProp76.xml><?xml version="1.0" encoding="utf-8"?>
<formControlPr xmlns="http://schemas.microsoft.com/office/spreadsheetml/2009/9/main" objectType="CheckBox" fmlaLink="$AG$27" lockText="1" noThreeD="1"/>
</file>

<file path=xl/ctrlProps/ctrlProp77.xml><?xml version="1.0" encoding="utf-8"?>
<formControlPr xmlns="http://schemas.microsoft.com/office/spreadsheetml/2009/9/main" objectType="CheckBox" fmlaLink="$AH$27" lockText="1" noThreeD="1"/>
</file>

<file path=xl/ctrlProps/ctrlProp78.xml><?xml version="1.0" encoding="utf-8"?>
<formControlPr xmlns="http://schemas.microsoft.com/office/spreadsheetml/2009/9/main" objectType="CheckBox" fmlaLink="$AB$6" lockText="1" noThreeD="1"/>
</file>

<file path=xl/ctrlProps/ctrlProp79.xml><?xml version="1.0" encoding="utf-8"?>
<formControlPr xmlns="http://schemas.microsoft.com/office/spreadsheetml/2009/9/main" objectType="CheckBox" fmlaLink="$AC$6" lockText="1" noThreeD="1"/>
</file>

<file path=xl/ctrlProps/ctrlProp8.xml><?xml version="1.0" encoding="utf-8"?>
<formControlPr xmlns="http://schemas.microsoft.com/office/spreadsheetml/2009/9/main" objectType="CheckBox" fmlaLink="$AB$25" lockText="1" noThreeD="1"/>
</file>

<file path=xl/ctrlProps/ctrlProp80.xml><?xml version="1.0" encoding="utf-8"?>
<formControlPr xmlns="http://schemas.microsoft.com/office/spreadsheetml/2009/9/main" objectType="CheckBox" fmlaLink="$AD$6" lockText="1" noThreeD="1"/>
</file>

<file path=xl/ctrlProps/ctrlProp81.xml><?xml version="1.0" encoding="utf-8"?>
<formControlPr xmlns="http://schemas.microsoft.com/office/spreadsheetml/2009/9/main" objectType="CheckBox" fmlaLink="$AE$6" lockText="1" noThreeD="1"/>
</file>

<file path=xl/ctrlProps/ctrlProp82.xml><?xml version="1.0" encoding="utf-8"?>
<formControlPr xmlns="http://schemas.microsoft.com/office/spreadsheetml/2009/9/main" objectType="CheckBox" fmlaLink="$AF$6" lockText="1" noThreeD="1"/>
</file>

<file path=xl/ctrlProps/ctrlProp83.xml><?xml version="1.0" encoding="utf-8"?>
<formControlPr xmlns="http://schemas.microsoft.com/office/spreadsheetml/2009/9/main" objectType="CheckBox" fmlaLink="$AG$6" lockText="1" noThreeD="1"/>
</file>

<file path=xl/ctrlProps/ctrlProp84.xml><?xml version="1.0" encoding="utf-8"?>
<formControlPr xmlns="http://schemas.microsoft.com/office/spreadsheetml/2009/9/main" objectType="CheckBox" fmlaLink="$AH$6" lockText="1" noThreeD="1"/>
</file>

<file path=xl/ctrlProps/ctrlProp85.xml><?xml version="1.0" encoding="utf-8"?>
<formControlPr xmlns="http://schemas.microsoft.com/office/spreadsheetml/2009/9/main" objectType="CheckBox" fmlaLink="$Z$5" lockText="1" noThreeD="1"/>
</file>

<file path=xl/ctrlProps/ctrlProp86.xml><?xml version="1.0" encoding="utf-8"?>
<formControlPr xmlns="http://schemas.microsoft.com/office/spreadsheetml/2009/9/main" objectType="CheckBox" fmlaLink="$Z$6" lockText="1" noThreeD="1"/>
</file>

<file path=xl/ctrlProps/ctrlProp87.xml><?xml version="1.0" encoding="utf-8"?>
<formControlPr xmlns="http://schemas.microsoft.com/office/spreadsheetml/2009/9/main" objectType="CheckBox" fmlaLink="$Z$7" lockText="1" noThreeD="1"/>
</file>

<file path=xl/ctrlProps/ctrlProp88.xml><?xml version="1.0" encoding="utf-8"?>
<formControlPr xmlns="http://schemas.microsoft.com/office/spreadsheetml/2009/9/main" objectType="CheckBox" fmlaLink="$Z$8" lockText="1" noThreeD="1"/>
</file>

<file path=xl/ctrlProps/ctrlProp89.xml><?xml version="1.0" encoding="utf-8"?>
<formControlPr xmlns="http://schemas.microsoft.com/office/spreadsheetml/2009/9/main" objectType="CheckBox" fmlaLink="$Z$9" lockText="1" noThreeD="1"/>
</file>

<file path=xl/ctrlProps/ctrlProp9.xml><?xml version="1.0" encoding="utf-8"?>
<formControlPr xmlns="http://schemas.microsoft.com/office/spreadsheetml/2009/9/main" objectType="CheckBox" fmlaLink="$AB$26" lockText="1" noThreeD="1"/>
</file>

<file path=xl/ctrlProps/ctrlProp90.xml><?xml version="1.0" encoding="utf-8"?>
<formControlPr xmlns="http://schemas.microsoft.com/office/spreadsheetml/2009/9/main" objectType="CheckBox" fmlaLink="$Z$10" lockText="1" noThreeD="1"/>
</file>

<file path=xl/ctrlProps/ctrlProp91.xml><?xml version="1.0" encoding="utf-8"?>
<formControlPr xmlns="http://schemas.microsoft.com/office/spreadsheetml/2009/9/main" objectType="CheckBox" fmlaLink="$Z$23" lockText="1" noThreeD="1"/>
</file>

<file path=xl/ctrlProps/ctrlProp92.xml><?xml version="1.0" encoding="utf-8"?>
<formControlPr xmlns="http://schemas.microsoft.com/office/spreadsheetml/2009/9/main" objectType="CheckBox" fmlaLink="$Z$24" lockText="1" noThreeD="1"/>
</file>

<file path=xl/ctrlProps/ctrlProp93.xml><?xml version="1.0" encoding="utf-8"?>
<formControlPr xmlns="http://schemas.microsoft.com/office/spreadsheetml/2009/9/main" objectType="CheckBox" fmlaLink="$Z$25" lockText="1" noThreeD="1"/>
</file>

<file path=xl/ctrlProps/ctrlProp94.xml><?xml version="1.0" encoding="utf-8"?>
<formControlPr xmlns="http://schemas.microsoft.com/office/spreadsheetml/2009/9/main" objectType="CheckBox" fmlaLink="$Z$26" lockText="1" noThreeD="1"/>
</file>

<file path=xl/ctrlProps/ctrlProp95.xml><?xml version="1.0" encoding="utf-8"?>
<formControlPr xmlns="http://schemas.microsoft.com/office/spreadsheetml/2009/9/main" objectType="CheckBox" fmlaLink="$Z$27" lockText="1" noThreeD="1"/>
</file>

<file path=xl/ctrlProps/ctrlProp96.xml><?xml version="1.0" encoding="utf-8"?>
<formControlPr xmlns="http://schemas.microsoft.com/office/spreadsheetml/2009/9/main" objectType="CheckBox" fmlaLink="$AA$24" lockText="1" noThreeD="1"/>
</file>

<file path=xl/ctrlProps/ctrlProp97.xml><?xml version="1.0" encoding="utf-8"?>
<formControlPr xmlns="http://schemas.microsoft.com/office/spreadsheetml/2009/9/main" objectType="CheckBox" fmlaLink="$AA$25" lockText="1" noThreeD="1"/>
</file>

<file path=xl/ctrlProps/ctrlProp98.xml><?xml version="1.0" encoding="utf-8"?>
<formControlPr xmlns="http://schemas.microsoft.com/office/spreadsheetml/2009/9/main" objectType="CheckBox" fmlaLink="$AA$26" lockText="1" noThreeD="1"/>
</file>

<file path=xl/ctrlProps/ctrlProp99.xml><?xml version="1.0" encoding="utf-8"?>
<formControlPr xmlns="http://schemas.microsoft.com/office/spreadsheetml/2009/9/main" objectType="CheckBox" fmlaLink="$AA$27" lockText="1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FF3EA81-46D4-4E2E-B588-DFD930957713}" type="doc">
      <dgm:prSet loTypeId="urn:microsoft.com/office/officeart/2005/8/layout/radial1" loCatId="relationship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3D0331A3-373E-4B21-9792-1D03B2ACA370}">
      <dgm:prSet phldrT="[テキスト]"/>
      <dgm:spPr/>
      <dgm:t>
        <a:bodyPr/>
        <a:lstStyle/>
        <a:p>
          <a:r>
            <a:rPr kumimoji="1" lang="ja-JP" altLang="en-US"/>
            <a:t>本人</a:t>
          </a:r>
        </a:p>
      </dgm:t>
    </dgm:pt>
    <dgm:pt modelId="{5AC59DA8-1E00-4CC2-8A98-F648FC28BF8D}" type="parTrans" cxnId="{3C661CB2-5ED4-4856-9695-5A46DFA32B32}">
      <dgm:prSet/>
      <dgm:spPr/>
      <dgm:t>
        <a:bodyPr/>
        <a:lstStyle/>
        <a:p>
          <a:endParaRPr kumimoji="1" lang="ja-JP" altLang="en-US"/>
        </a:p>
      </dgm:t>
    </dgm:pt>
    <dgm:pt modelId="{C8DEEC70-8F62-4CCC-AB8C-302D7977E2E9}" type="sibTrans" cxnId="{3C661CB2-5ED4-4856-9695-5A46DFA32B32}">
      <dgm:prSet/>
      <dgm:spPr/>
      <dgm:t>
        <a:bodyPr/>
        <a:lstStyle/>
        <a:p>
          <a:endParaRPr kumimoji="1" lang="ja-JP" altLang="en-US"/>
        </a:p>
      </dgm:t>
    </dgm:pt>
    <dgm:pt modelId="{E9665500-BFD0-4305-8F7B-557C4846A46E}">
      <dgm:prSet phldrT="[テキスト]"/>
      <dgm:spPr/>
      <dgm:t>
        <a:bodyPr/>
        <a:lstStyle/>
        <a:p>
          <a:endParaRPr kumimoji="1" lang="ja-JP" altLang="en-US"/>
        </a:p>
      </dgm:t>
    </dgm:pt>
    <dgm:pt modelId="{545E6A4A-8CE3-41D1-9C41-E18C7D509A69}" type="parTrans" cxnId="{1BAAF30F-1D65-4A56-A71B-C7B45E3F7DA7}">
      <dgm:prSet/>
      <dgm:spPr/>
      <dgm:t>
        <a:bodyPr/>
        <a:lstStyle/>
        <a:p>
          <a:endParaRPr kumimoji="1" lang="ja-JP" altLang="en-US"/>
        </a:p>
      </dgm:t>
    </dgm:pt>
    <dgm:pt modelId="{A0F00326-FED7-4746-A67A-FE930A16179C}" type="sibTrans" cxnId="{1BAAF30F-1D65-4A56-A71B-C7B45E3F7DA7}">
      <dgm:prSet/>
      <dgm:spPr/>
      <dgm:t>
        <a:bodyPr/>
        <a:lstStyle/>
        <a:p>
          <a:endParaRPr kumimoji="1" lang="ja-JP" altLang="en-US"/>
        </a:p>
      </dgm:t>
    </dgm:pt>
    <dgm:pt modelId="{1DD73CC0-4633-4B08-B245-0874EB0C4EAD}">
      <dgm:prSet phldrT="[テキスト]"/>
      <dgm:spPr/>
      <dgm:t>
        <a:bodyPr/>
        <a:lstStyle/>
        <a:p>
          <a:endParaRPr kumimoji="1" lang="ja-JP" altLang="en-US"/>
        </a:p>
      </dgm:t>
    </dgm:pt>
    <dgm:pt modelId="{D2C85817-8865-4B3B-9F56-09D58FF85E26}" type="parTrans" cxnId="{A27B69D6-E755-46D4-AA8E-8FE74B0DCE13}">
      <dgm:prSet/>
      <dgm:spPr/>
      <dgm:t>
        <a:bodyPr/>
        <a:lstStyle/>
        <a:p>
          <a:endParaRPr kumimoji="1" lang="ja-JP" altLang="en-US"/>
        </a:p>
      </dgm:t>
    </dgm:pt>
    <dgm:pt modelId="{C8C54EF9-D85F-4C46-9953-98B5908C0D44}" type="sibTrans" cxnId="{A27B69D6-E755-46D4-AA8E-8FE74B0DCE13}">
      <dgm:prSet/>
      <dgm:spPr/>
      <dgm:t>
        <a:bodyPr/>
        <a:lstStyle/>
        <a:p>
          <a:endParaRPr kumimoji="1" lang="ja-JP" altLang="en-US"/>
        </a:p>
      </dgm:t>
    </dgm:pt>
    <dgm:pt modelId="{83FA4337-4183-4C85-9A87-F1C74965645F}">
      <dgm:prSet phldrT="[テキスト]"/>
      <dgm:spPr/>
      <dgm:t>
        <a:bodyPr/>
        <a:lstStyle/>
        <a:p>
          <a:endParaRPr kumimoji="1" lang="ja-JP" altLang="en-US"/>
        </a:p>
      </dgm:t>
    </dgm:pt>
    <dgm:pt modelId="{4DCA0BD6-F3CA-453D-8009-68A78AC18CA0}" type="parTrans" cxnId="{75AADD47-1AFE-4FFB-BF7B-4C31507B24CC}">
      <dgm:prSet/>
      <dgm:spPr/>
      <dgm:t>
        <a:bodyPr/>
        <a:lstStyle/>
        <a:p>
          <a:endParaRPr kumimoji="1" lang="ja-JP" altLang="en-US"/>
        </a:p>
      </dgm:t>
    </dgm:pt>
    <dgm:pt modelId="{8374D0A1-007D-4C3B-A30B-F18F016AF2EE}" type="sibTrans" cxnId="{75AADD47-1AFE-4FFB-BF7B-4C31507B24CC}">
      <dgm:prSet/>
      <dgm:spPr/>
      <dgm:t>
        <a:bodyPr/>
        <a:lstStyle/>
        <a:p>
          <a:endParaRPr kumimoji="1" lang="ja-JP" altLang="en-US"/>
        </a:p>
      </dgm:t>
    </dgm:pt>
    <dgm:pt modelId="{E94577AD-64F9-4717-AB43-452A0840A0DA}">
      <dgm:prSet/>
      <dgm:spPr/>
      <dgm:t>
        <a:bodyPr/>
        <a:lstStyle/>
        <a:p>
          <a:endParaRPr kumimoji="1" lang="ja-JP" altLang="en-US"/>
        </a:p>
      </dgm:t>
    </dgm:pt>
    <dgm:pt modelId="{468C2F7E-71BA-45A5-AC21-050A10A76B72}" type="parTrans" cxnId="{8CC61084-F15C-48E8-B49E-E0A3EB2BFFDF}">
      <dgm:prSet/>
      <dgm:spPr/>
      <dgm:t>
        <a:bodyPr/>
        <a:lstStyle/>
        <a:p>
          <a:endParaRPr kumimoji="1" lang="ja-JP" altLang="en-US"/>
        </a:p>
      </dgm:t>
    </dgm:pt>
    <dgm:pt modelId="{A6058C7E-6714-4347-86CA-EE746A23F0B4}" type="sibTrans" cxnId="{8CC61084-F15C-48E8-B49E-E0A3EB2BFFDF}">
      <dgm:prSet/>
      <dgm:spPr/>
      <dgm:t>
        <a:bodyPr/>
        <a:lstStyle/>
        <a:p>
          <a:endParaRPr kumimoji="1" lang="ja-JP" altLang="en-US"/>
        </a:p>
      </dgm:t>
    </dgm:pt>
    <dgm:pt modelId="{9B525F56-40CC-4F20-9CAE-C827C3AFA3FB}">
      <dgm:prSet/>
      <dgm:spPr/>
      <dgm:t>
        <a:bodyPr/>
        <a:lstStyle/>
        <a:p>
          <a:endParaRPr kumimoji="1" lang="ja-JP" altLang="en-US"/>
        </a:p>
      </dgm:t>
    </dgm:pt>
    <dgm:pt modelId="{FCA26D2E-CAC0-4C20-899D-07096B8CA567}" type="parTrans" cxnId="{F702E916-9CCC-4FC2-8B1E-D1FA1A8E807C}">
      <dgm:prSet/>
      <dgm:spPr/>
      <dgm:t>
        <a:bodyPr/>
        <a:lstStyle/>
        <a:p>
          <a:endParaRPr kumimoji="1" lang="ja-JP" altLang="en-US"/>
        </a:p>
      </dgm:t>
    </dgm:pt>
    <dgm:pt modelId="{9E27A492-C318-4653-A649-0DD123B3CEC4}" type="sibTrans" cxnId="{F702E916-9CCC-4FC2-8B1E-D1FA1A8E807C}">
      <dgm:prSet/>
      <dgm:spPr/>
      <dgm:t>
        <a:bodyPr/>
        <a:lstStyle/>
        <a:p>
          <a:endParaRPr kumimoji="1" lang="ja-JP" altLang="en-US"/>
        </a:p>
      </dgm:t>
    </dgm:pt>
    <dgm:pt modelId="{AA5930F4-86DA-43E8-A9FA-31F55E7A5683}" type="pres">
      <dgm:prSet presAssocID="{AFF3EA81-46D4-4E2E-B588-DFD930957713}" presName="cycle" presStyleCnt="0">
        <dgm:presLayoutVars>
          <dgm:chMax val="1"/>
          <dgm:dir/>
          <dgm:animLvl val="ctr"/>
          <dgm:resizeHandles val="exact"/>
        </dgm:presLayoutVars>
      </dgm:prSet>
      <dgm:spPr/>
      <dgm:t>
        <a:bodyPr/>
        <a:lstStyle/>
        <a:p>
          <a:endParaRPr kumimoji="1" lang="ja-JP" altLang="en-US"/>
        </a:p>
      </dgm:t>
    </dgm:pt>
    <dgm:pt modelId="{0B1AB744-FB6D-4903-863A-AA893705A812}" type="pres">
      <dgm:prSet presAssocID="{3D0331A3-373E-4B21-9792-1D03B2ACA370}" presName="centerShape" presStyleLbl="node0" presStyleIdx="0" presStyleCnt="1"/>
      <dgm:spPr/>
      <dgm:t>
        <a:bodyPr/>
        <a:lstStyle/>
        <a:p>
          <a:endParaRPr kumimoji="1" lang="ja-JP" altLang="en-US"/>
        </a:p>
      </dgm:t>
    </dgm:pt>
    <dgm:pt modelId="{AAC25F97-3CDE-41B7-A414-D88DA2AF75F8}" type="pres">
      <dgm:prSet presAssocID="{FCA26D2E-CAC0-4C20-899D-07096B8CA567}" presName="Name9" presStyleLbl="parChTrans1D2" presStyleIdx="0" presStyleCnt="5"/>
      <dgm:spPr/>
      <dgm:t>
        <a:bodyPr/>
        <a:lstStyle/>
        <a:p>
          <a:endParaRPr kumimoji="1" lang="ja-JP" altLang="en-US"/>
        </a:p>
      </dgm:t>
    </dgm:pt>
    <dgm:pt modelId="{DA37BB62-42F3-4732-A802-89758F5B2D06}" type="pres">
      <dgm:prSet presAssocID="{FCA26D2E-CAC0-4C20-899D-07096B8CA567}" presName="connTx" presStyleLbl="parChTrans1D2" presStyleIdx="0" presStyleCnt="5"/>
      <dgm:spPr/>
      <dgm:t>
        <a:bodyPr/>
        <a:lstStyle/>
        <a:p>
          <a:endParaRPr kumimoji="1" lang="ja-JP" altLang="en-US"/>
        </a:p>
      </dgm:t>
    </dgm:pt>
    <dgm:pt modelId="{62F69BF5-4977-413E-8F04-C6B287F6CF6E}" type="pres">
      <dgm:prSet presAssocID="{9B525F56-40CC-4F20-9CAE-C827C3AFA3FB}" presName="node" presStyleLbl="node1" presStyleIdx="0" presStyleCnt="5">
        <dgm:presLayoutVars>
          <dgm:bulletEnabled val="1"/>
        </dgm:presLayoutVars>
      </dgm:prSet>
      <dgm:spPr>
        <a:prstGeom prst="ellipse">
          <a:avLst/>
        </a:prstGeom>
      </dgm:spPr>
      <dgm:t>
        <a:bodyPr/>
        <a:lstStyle/>
        <a:p>
          <a:endParaRPr kumimoji="1" lang="ja-JP" altLang="en-US"/>
        </a:p>
      </dgm:t>
    </dgm:pt>
    <dgm:pt modelId="{47B03F43-3BE0-4709-9E69-E5155681181A}" type="pres">
      <dgm:prSet presAssocID="{468C2F7E-71BA-45A5-AC21-050A10A76B72}" presName="Name9" presStyleLbl="parChTrans1D2" presStyleIdx="1" presStyleCnt="5"/>
      <dgm:spPr/>
      <dgm:t>
        <a:bodyPr/>
        <a:lstStyle/>
        <a:p>
          <a:endParaRPr kumimoji="1" lang="ja-JP" altLang="en-US"/>
        </a:p>
      </dgm:t>
    </dgm:pt>
    <dgm:pt modelId="{E31E1886-5F7C-4435-BB92-B73D9DCB3F5D}" type="pres">
      <dgm:prSet presAssocID="{468C2F7E-71BA-45A5-AC21-050A10A76B72}" presName="connTx" presStyleLbl="parChTrans1D2" presStyleIdx="1" presStyleCnt="5"/>
      <dgm:spPr/>
      <dgm:t>
        <a:bodyPr/>
        <a:lstStyle/>
        <a:p>
          <a:endParaRPr kumimoji="1" lang="ja-JP" altLang="en-US"/>
        </a:p>
      </dgm:t>
    </dgm:pt>
    <dgm:pt modelId="{F4048F2A-04A3-4A76-B8ED-F3577A4CB7EB}" type="pres">
      <dgm:prSet presAssocID="{E94577AD-64F9-4717-AB43-452A0840A0DA}" presName="node" presStyleLbl="node1" presStyleIdx="1" presStyleCnt="5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127B008A-6F03-4D2E-9244-8BCB790CA34B}" type="pres">
      <dgm:prSet presAssocID="{545E6A4A-8CE3-41D1-9C41-E18C7D509A69}" presName="Name9" presStyleLbl="parChTrans1D2" presStyleIdx="2" presStyleCnt="5"/>
      <dgm:spPr/>
      <dgm:t>
        <a:bodyPr/>
        <a:lstStyle/>
        <a:p>
          <a:endParaRPr kumimoji="1" lang="ja-JP" altLang="en-US"/>
        </a:p>
      </dgm:t>
    </dgm:pt>
    <dgm:pt modelId="{3983963E-766D-4BC2-AA48-113B5D188848}" type="pres">
      <dgm:prSet presAssocID="{545E6A4A-8CE3-41D1-9C41-E18C7D509A69}" presName="connTx" presStyleLbl="parChTrans1D2" presStyleIdx="2" presStyleCnt="5"/>
      <dgm:spPr/>
      <dgm:t>
        <a:bodyPr/>
        <a:lstStyle/>
        <a:p>
          <a:endParaRPr kumimoji="1" lang="ja-JP" altLang="en-US"/>
        </a:p>
      </dgm:t>
    </dgm:pt>
    <dgm:pt modelId="{DAC55BD0-E2D5-4D68-AB8F-096371C7E1F0}" type="pres">
      <dgm:prSet presAssocID="{E9665500-BFD0-4305-8F7B-557C4846A46E}" presName="node" presStyleLbl="node1" presStyleIdx="2" presStyleCnt="5">
        <dgm:presLayoutVars>
          <dgm:bulletEnabled val="1"/>
        </dgm:presLayoutVars>
      </dgm:prSet>
      <dgm:spPr>
        <a:prstGeom prst="ellipse">
          <a:avLst/>
        </a:prstGeom>
      </dgm:spPr>
      <dgm:t>
        <a:bodyPr/>
        <a:lstStyle/>
        <a:p>
          <a:endParaRPr kumimoji="1" lang="ja-JP" altLang="en-US"/>
        </a:p>
      </dgm:t>
    </dgm:pt>
    <dgm:pt modelId="{948DBC46-172B-4DF0-944E-7BC0C6A6014F}" type="pres">
      <dgm:prSet presAssocID="{D2C85817-8865-4B3B-9F56-09D58FF85E26}" presName="Name9" presStyleLbl="parChTrans1D2" presStyleIdx="3" presStyleCnt="5"/>
      <dgm:spPr/>
      <dgm:t>
        <a:bodyPr/>
        <a:lstStyle/>
        <a:p>
          <a:endParaRPr kumimoji="1" lang="ja-JP" altLang="en-US"/>
        </a:p>
      </dgm:t>
    </dgm:pt>
    <dgm:pt modelId="{E31414DE-E01B-412C-9595-5F9C245539A9}" type="pres">
      <dgm:prSet presAssocID="{D2C85817-8865-4B3B-9F56-09D58FF85E26}" presName="connTx" presStyleLbl="parChTrans1D2" presStyleIdx="3" presStyleCnt="5"/>
      <dgm:spPr/>
      <dgm:t>
        <a:bodyPr/>
        <a:lstStyle/>
        <a:p>
          <a:endParaRPr kumimoji="1" lang="ja-JP" altLang="en-US"/>
        </a:p>
      </dgm:t>
    </dgm:pt>
    <dgm:pt modelId="{FEFC56C0-6FC5-4B83-A5B0-73D7978268AD}" type="pres">
      <dgm:prSet presAssocID="{1DD73CC0-4633-4B08-B245-0874EB0C4EAD}" presName="node" presStyleLbl="node1" presStyleIdx="3" presStyleCnt="5">
        <dgm:presLayoutVars>
          <dgm:bulletEnabled val="1"/>
        </dgm:presLayoutVars>
      </dgm:prSet>
      <dgm:spPr>
        <a:prstGeom prst="ellipse">
          <a:avLst/>
        </a:prstGeom>
      </dgm:spPr>
      <dgm:t>
        <a:bodyPr/>
        <a:lstStyle/>
        <a:p>
          <a:endParaRPr kumimoji="1" lang="ja-JP" altLang="en-US"/>
        </a:p>
      </dgm:t>
    </dgm:pt>
    <dgm:pt modelId="{90CA9393-0941-47EA-9EE1-800241738CBF}" type="pres">
      <dgm:prSet presAssocID="{4DCA0BD6-F3CA-453D-8009-68A78AC18CA0}" presName="Name9" presStyleLbl="parChTrans1D2" presStyleIdx="4" presStyleCnt="5"/>
      <dgm:spPr/>
      <dgm:t>
        <a:bodyPr/>
        <a:lstStyle/>
        <a:p>
          <a:endParaRPr kumimoji="1" lang="ja-JP" altLang="en-US"/>
        </a:p>
      </dgm:t>
    </dgm:pt>
    <dgm:pt modelId="{B4546DE1-11BB-4E81-8293-E3DF7E5BF5C4}" type="pres">
      <dgm:prSet presAssocID="{4DCA0BD6-F3CA-453D-8009-68A78AC18CA0}" presName="connTx" presStyleLbl="parChTrans1D2" presStyleIdx="4" presStyleCnt="5"/>
      <dgm:spPr/>
      <dgm:t>
        <a:bodyPr/>
        <a:lstStyle/>
        <a:p>
          <a:endParaRPr kumimoji="1" lang="ja-JP" altLang="en-US"/>
        </a:p>
      </dgm:t>
    </dgm:pt>
    <dgm:pt modelId="{BDEC9392-645B-4531-89E7-8F48FA5DB5DB}" type="pres">
      <dgm:prSet presAssocID="{83FA4337-4183-4C85-9A87-F1C74965645F}" presName="node" presStyleLbl="node1" presStyleIdx="4" presStyleCnt="5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</dgm:ptLst>
  <dgm:cxnLst>
    <dgm:cxn modelId="{CE250939-A6D0-49B8-917E-E4DD7FB12F6E}" type="presOf" srcId="{1DD73CC0-4633-4B08-B245-0874EB0C4EAD}" destId="{FEFC56C0-6FC5-4B83-A5B0-73D7978268AD}" srcOrd="0" destOrd="0" presId="urn:microsoft.com/office/officeart/2005/8/layout/radial1"/>
    <dgm:cxn modelId="{6ABB69E2-9A11-4340-8760-91D39A3B255D}" type="presOf" srcId="{468C2F7E-71BA-45A5-AC21-050A10A76B72}" destId="{E31E1886-5F7C-4435-BB92-B73D9DCB3F5D}" srcOrd="1" destOrd="0" presId="urn:microsoft.com/office/officeart/2005/8/layout/radial1"/>
    <dgm:cxn modelId="{B31773C4-09F7-4820-BBEB-5A09B7081116}" type="presOf" srcId="{4DCA0BD6-F3CA-453D-8009-68A78AC18CA0}" destId="{90CA9393-0941-47EA-9EE1-800241738CBF}" srcOrd="0" destOrd="0" presId="urn:microsoft.com/office/officeart/2005/8/layout/radial1"/>
    <dgm:cxn modelId="{3E709A3D-C2CB-43D0-BB58-B97E54BF39B3}" type="presOf" srcId="{4DCA0BD6-F3CA-453D-8009-68A78AC18CA0}" destId="{B4546DE1-11BB-4E81-8293-E3DF7E5BF5C4}" srcOrd="1" destOrd="0" presId="urn:microsoft.com/office/officeart/2005/8/layout/radial1"/>
    <dgm:cxn modelId="{3C661CB2-5ED4-4856-9695-5A46DFA32B32}" srcId="{AFF3EA81-46D4-4E2E-B588-DFD930957713}" destId="{3D0331A3-373E-4B21-9792-1D03B2ACA370}" srcOrd="0" destOrd="0" parTransId="{5AC59DA8-1E00-4CC2-8A98-F648FC28BF8D}" sibTransId="{C8DEEC70-8F62-4CCC-AB8C-302D7977E2E9}"/>
    <dgm:cxn modelId="{908C54A9-47E7-4033-84FA-7E2C92025C13}" type="presOf" srcId="{E94577AD-64F9-4717-AB43-452A0840A0DA}" destId="{F4048F2A-04A3-4A76-B8ED-F3577A4CB7EB}" srcOrd="0" destOrd="0" presId="urn:microsoft.com/office/officeart/2005/8/layout/radial1"/>
    <dgm:cxn modelId="{325A6C09-0F10-4053-A14F-6DC9F5A16DEB}" type="presOf" srcId="{FCA26D2E-CAC0-4C20-899D-07096B8CA567}" destId="{AAC25F97-3CDE-41B7-A414-D88DA2AF75F8}" srcOrd="0" destOrd="0" presId="urn:microsoft.com/office/officeart/2005/8/layout/radial1"/>
    <dgm:cxn modelId="{2BEEAD5E-E9A7-429A-B10F-E00116965B13}" type="presOf" srcId="{AFF3EA81-46D4-4E2E-B588-DFD930957713}" destId="{AA5930F4-86DA-43E8-A9FA-31F55E7A5683}" srcOrd="0" destOrd="0" presId="urn:microsoft.com/office/officeart/2005/8/layout/radial1"/>
    <dgm:cxn modelId="{143A4BDB-BBE7-44BD-9FE1-A6474DE15916}" type="presOf" srcId="{D2C85817-8865-4B3B-9F56-09D58FF85E26}" destId="{948DBC46-172B-4DF0-944E-7BC0C6A6014F}" srcOrd="0" destOrd="0" presId="urn:microsoft.com/office/officeart/2005/8/layout/radial1"/>
    <dgm:cxn modelId="{1A6E773E-6A2A-40AA-BF07-AEFE1C0AB49D}" type="presOf" srcId="{FCA26D2E-CAC0-4C20-899D-07096B8CA567}" destId="{DA37BB62-42F3-4732-A802-89758F5B2D06}" srcOrd="1" destOrd="0" presId="urn:microsoft.com/office/officeart/2005/8/layout/radial1"/>
    <dgm:cxn modelId="{1B3186AD-67A2-4AD5-A4EE-6F5544B92FFC}" type="presOf" srcId="{83FA4337-4183-4C85-9A87-F1C74965645F}" destId="{BDEC9392-645B-4531-89E7-8F48FA5DB5DB}" srcOrd="0" destOrd="0" presId="urn:microsoft.com/office/officeart/2005/8/layout/radial1"/>
    <dgm:cxn modelId="{A27B69D6-E755-46D4-AA8E-8FE74B0DCE13}" srcId="{3D0331A3-373E-4B21-9792-1D03B2ACA370}" destId="{1DD73CC0-4633-4B08-B245-0874EB0C4EAD}" srcOrd="3" destOrd="0" parTransId="{D2C85817-8865-4B3B-9F56-09D58FF85E26}" sibTransId="{C8C54EF9-D85F-4C46-9953-98B5908C0D44}"/>
    <dgm:cxn modelId="{75AADD47-1AFE-4FFB-BF7B-4C31507B24CC}" srcId="{3D0331A3-373E-4B21-9792-1D03B2ACA370}" destId="{83FA4337-4183-4C85-9A87-F1C74965645F}" srcOrd="4" destOrd="0" parTransId="{4DCA0BD6-F3CA-453D-8009-68A78AC18CA0}" sibTransId="{8374D0A1-007D-4C3B-A30B-F18F016AF2EE}"/>
    <dgm:cxn modelId="{32910315-31F3-4472-9178-1948CC0C413C}" type="presOf" srcId="{3D0331A3-373E-4B21-9792-1D03B2ACA370}" destId="{0B1AB744-FB6D-4903-863A-AA893705A812}" srcOrd="0" destOrd="0" presId="urn:microsoft.com/office/officeart/2005/8/layout/radial1"/>
    <dgm:cxn modelId="{0C79E5E0-09EE-4F63-82B7-B0DADA197637}" type="presOf" srcId="{D2C85817-8865-4B3B-9F56-09D58FF85E26}" destId="{E31414DE-E01B-412C-9595-5F9C245539A9}" srcOrd="1" destOrd="0" presId="urn:microsoft.com/office/officeart/2005/8/layout/radial1"/>
    <dgm:cxn modelId="{9BF8D15D-A189-4805-983D-3D2CB5708643}" type="presOf" srcId="{545E6A4A-8CE3-41D1-9C41-E18C7D509A69}" destId="{127B008A-6F03-4D2E-9244-8BCB790CA34B}" srcOrd="0" destOrd="0" presId="urn:microsoft.com/office/officeart/2005/8/layout/radial1"/>
    <dgm:cxn modelId="{8CC61084-F15C-48E8-B49E-E0A3EB2BFFDF}" srcId="{3D0331A3-373E-4B21-9792-1D03B2ACA370}" destId="{E94577AD-64F9-4717-AB43-452A0840A0DA}" srcOrd="1" destOrd="0" parTransId="{468C2F7E-71BA-45A5-AC21-050A10A76B72}" sibTransId="{A6058C7E-6714-4347-86CA-EE746A23F0B4}"/>
    <dgm:cxn modelId="{9C567055-4CFF-41CC-B3B2-085261DCA9CD}" type="presOf" srcId="{9B525F56-40CC-4F20-9CAE-C827C3AFA3FB}" destId="{62F69BF5-4977-413E-8F04-C6B287F6CF6E}" srcOrd="0" destOrd="0" presId="urn:microsoft.com/office/officeart/2005/8/layout/radial1"/>
    <dgm:cxn modelId="{1BAAF30F-1D65-4A56-A71B-C7B45E3F7DA7}" srcId="{3D0331A3-373E-4B21-9792-1D03B2ACA370}" destId="{E9665500-BFD0-4305-8F7B-557C4846A46E}" srcOrd="2" destOrd="0" parTransId="{545E6A4A-8CE3-41D1-9C41-E18C7D509A69}" sibTransId="{A0F00326-FED7-4746-A67A-FE930A16179C}"/>
    <dgm:cxn modelId="{0D2556FB-7081-4770-8240-4D080746F82C}" type="presOf" srcId="{E9665500-BFD0-4305-8F7B-557C4846A46E}" destId="{DAC55BD0-E2D5-4D68-AB8F-096371C7E1F0}" srcOrd="0" destOrd="0" presId="urn:microsoft.com/office/officeart/2005/8/layout/radial1"/>
    <dgm:cxn modelId="{6CDBF454-7CCC-4180-8430-59233B24E07A}" type="presOf" srcId="{545E6A4A-8CE3-41D1-9C41-E18C7D509A69}" destId="{3983963E-766D-4BC2-AA48-113B5D188848}" srcOrd="1" destOrd="0" presId="urn:microsoft.com/office/officeart/2005/8/layout/radial1"/>
    <dgm:cxn modelId="{F702E916-9CCC-4FC2-8B1E-D1FA1A8E807C}" srcId="{3D0331A3-373E-4B21-9792-1D03B2ACA370}" destId="{9B525F56-40CC-4F20-9CAE-C827C3AFA3FB}" srcOrd="0" destOrd="0" parTransId="{FCA26D2E-CAC0-4C20-899D-07096B8CA567}" sibTransId="{9E27A492-C318-4653-A649-0DD123B3CEC4}"/>
    <dgm:cxn modelId="{5EB2F710-F13C-4AA3-BF87-0EA60B7182E1}" type="presOf" srcId="{468C2F7E-71BA-45A5-AC21-050A10A76B72}" destId="{47B03F43-3BE0-4709-9E69-E5155681181A}" srcOrd="0" destOrd="0" presId="urn:microsoft.com/office/officeart/2005/8/layout/radial1"/>
    <dgm:cxn modelId="{D578C105-01AF-4CBE-BA48-2E1E43033BE9}" type="presParOf" srcId="{AA5930F4-86DA-43E8-A9FA-31F55E7A5683}" destId="{0B1AB744-FB6D-4903-863A-AA893705A812}" srcOrd="0" destOrd="0" presId="urn:microsoft.com/office/officeart/2005/8/layout/radial1"/>
    <dgm:cxn modelId="{B3B4229F-8F4D-4B1E-87BA-12369AA44171}" type="presParOf" srcId="{AA5930F4-86DA-43E8-A9FA-31F55E7A5683}" destId="{AAC25F97-3CDE-41B7-A414-D88DA2AF75F8}" srcOrd="1" destOrd="0" presId="urn:microsoft.com/office/officeart/2005/8/layout/radial1"/>
    <dgm:cxn modelId="{AFF04443-8D16-4391-904A-61D4D9D90653}" type="presParOf" srcId="{AAC25F97-3CDE-41B7-A414-D88DA2AF75F8}" destId="{DA37BB62-42F3-4732-A802-89758F5B2D06}" srcOrd="0" destOrd="0" presId="urn:microsoft.com/office/officeart/2005/8/layout/radial1"/>
    <dgm:cxn modelId="{0CA29417-75FE-4271-A636-76B394B0F5E8}" type="presParOf" srcId="{AA5930F4-86DA-43E8-A9FA-31F55E7A5683}" destId="{62F69BF5-4977-413E-8F04-C6B287F6CF6E}" srcOrd="2" destOrd="0" presId="urn:microsoft.com/office/officeart/2005/8/layout/radial1"/>
    <dgm:cxn modelId="{ADA24B0C-0163-45EF-B193-3EB70E388222}" type="presParOf" srcId="{AA5930F4-86DA-43E8-A9FA-31F55E7A5683}" destId="{47B03F43-3BE0-4709-9E69-E5155681181A}" srcOrd="3" destOrd="0" presId="urn:microsoft.com/office/officeart/2005/8/layout/radial1"/>
    <dgm:cxn modelId="{86800E3B-1683-4329-BDF8-1814902CCAD2}" type="presParOf" srcId="{47B03F43-3BE0-4709-9E69-E5155681181A}" destId="{E31E1886-5F7C-4435-BB92-B73D9DCB3F5D}" srcOrd="0" destOrd="0" presId="urn:microsoft.com/office/officeart/2005/8/layout/radial1"/>
    <dgm:cxn modelId="{F7B4218C-001D-41E4-A738-F130BC3926A0}" type="presParOf" srcId="{AA5930F4-86DA-43E8-A9FA-31F55E7A5683}" destId="{F4048F2A-04A3-4A76-B8ED-F3577A4CB7EB}" srcOrd="4" destOrd="0" presId="urn:microsoft.com/office/officeart/2005/8/layout/radial1"/>
    <dgm:cxn modelId="{02E4179B-265F-4B96-99E7-E640BD7A5D43}" type="presParOf" srcId="{AA5930F4-86DA-43E8-A9FA-31F55E7A5683}" destId="{127B008A-6F03-4D2E-9244-8BCB790CA34B}" srcOrd="5" destOrd="0" presId="urn:microsoft.com/office/officeart/2005/8/layout/radial1"/>
    <dgm:cxn modelId="{C01F5FB1-5343-4538-B9CD-E384E3082F0A}" type="presParOf" srcId="{127B008A-6F03-4D2E-9244-8BCB790CA34B}" destId="{3983963E-766D-4BC2-AA48-113B5D188848}" srcOrd="0" destOrd="0" presId="urn:microsoft.com/office/officeart/2005/8/layout/radial1"/>
    <dgm:cxn modelId="{07861F09-0894-4CE1-BBED-2DEC0E56BD2D}" type="presParOf" srcId="{AA5930F4-86DA-43E8-A9FA-31F55E7A5683}" destId="{DAC55BD0-E2D5-4D68-AB8F-096371C7E1F0}" srcOrd="6" destOrd="0" presId="urn:microsoft.com/office/officeart/2005/8/layout/radial1"/>
    <dgm:cxn modelId="{6FE4B3C5-A905-4F26-BF75-DD3BD7F1631B}" type="presParOf" srcId="{AA5930F4-86DA-43E8-A9FA-31F55E7A5683}" destId="{948DBC46-172B-4DF0-944E-7BC0C6A6014F}" srcOrd="7" destOrd="0" presId="urn:microsoft.com/office/officeart/2005/8/layout/radial1"/>
    <dgm:cxn modelId="{424BF12C-842A-434F-8C81-7004F1F304A3}" type="presParOf" srcId="{948DBC46-172B-4DF0-944E-7BC0C6A6014F}" destId="{E31414DE-E01B-412C-9595-5F9C245539A9}" srcOrd="0" destOrd="0" presId="urn:microsoft.com/office/officeart/2005/8/layout/radial1"/>
    <dgm:cxn modelId="{F90D82C0-A5E0-4D41-A655-C62CC85DBF60}" type="presParOf" srcId="{AA5930F4-86DA-43E8-A9FA-31F55E7A5683}" destId="{FEFC56C0-6FC5-4B83-A5B0-73D7978268AD}" srcOrd="8" destOrd="0" presId="urn:microsoft.com/office/officeart/2005/8/layout/radial1"/>
    <dgm:cxn modelId="{4FD307BB-8575-4C80-991F-E0BE9770F146}" type="presParOf" srcId="{AA5930F4-86DA-43E8-A9FA-31F55E7A5683}" destId="{90CA9393-0941-47EA-9EE1-800241738CBF}" srcOrd="9" destOrd="0" presId="urn:microsoft.com/office/officeart/2005/8/layout/radial1"/>
    <dgm:cxn modelId="{E09A2308-5B30-44FC-B1CB-BB2FFA458508}" type="presParOf" srcId="{90CA9393-0941-47EA-9EE1-800241738CBF}" destId="{B4546DE1-11BB-4E81-8293-E3DF7E5BF5C4}" srcOrd="0" destOrd="0" presId="urn:microsoft.com/office/officeart/2005/8/layout/radial1"/>
    <dgm:cxn modelId="{593CF7BD-768A-4C4E-B47D-2388D6431554}" type="presParOf" srcId="{AA5930F4-86DA-43E8-A9FA-31F55E7A5683}" destId="{BDEC9392-645B-4531-89E7-8F48FA5DB5DB}" srcOrd="10" destOrd="0" presId="urn:microsoft.com/office/officeart/2005/8/layout/radial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B1AB744-FB6D-4903-863A-AA893705A812}">
      <dsp:nvSpPr>
        <dsp:cNvPr id="0" name=""/>
        <dsp:cNvSpPr/>
      </dsp:nvSpPr>
      <dsp:spPr>
        <a:xfrm>
          <a:off x="1909201" y="1064617"/>
          <a:ext cx="817097" cy="817097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3335" tIns="13335" rIns="13335" bIns="13335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100" kern="1200"/>
            <a:t>本人</a:t>
          </a:r>
        </a:p>
      </dsp:txBody>
      <dsp:txXfrm>
        <a:off x="2028862" y="1184278"/>
        <a:ext cx="577775" cy="577775"/>
      </dsp:txXfrm>
    </dsp:sp>
    <dsp:sp modelId="{AAC25F97-3CDE-41B7-A414-D88DA2AF75F8}">
      <dsp:nvSpPr>
        <dsp:cNvPr id="0" name=""/>
        <dsp:cNvSpPr/>
      </dsp:nvSpPr>
      <dsp:spPr>
        <a:xfrm rot="16200000">
          <a:off x="2194490" y="925493"/>
          <a:ext cx="246518" cy="31728"/>
        </a:xfrm>
        <a:custGeom>
          <a:avLst/>
          <a:gdLst/>
          <a:ahLst/>
          <a:cxnLst/>
          <a:rect l="0" t="0" r="0" b="0"/>
          <a:pathLst>
            <a:path>
              <a:moveTo>
                <a:pt x="0" y="15864"/>
              </a:moveTo>
              <a:lnTo>
                <a:pt x="246518" y="15864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500" kern="1200"/>
        </a:p>
      </dsp:txBody>
      <dsp:txXfrm>
        <a:off x="2311587" y="935195"/>
        <a:ext cx="12325" cy="12325"/>
      </dsp:txXfrm>
    </dsp:sp>
    <dsp:sp modelId="{62F69BF5-4977-413E-8F04-C6B287F6CF6E}">
      <dsp:nvSpPr>
        <dsp:cNvPr id="0" name=""/>
        <dsp:cNvSpPr/>
      </dsp:nvSpPr>
      <dsp:spPr>
        <a:xfrm>
          <a:off x="1909201" y="1001"/>
          <a:ext cx="817097" cy="817097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3495" tIns="23495" rIns="23495" bIns="23495" numCol="1" spcCol="1270" anchor="ctr" anchorCtr="0">
          <a:noAutofit/>
        </a:bodyPr>
        <a:lstStyle/>
        <a:p>
          <a:pPr lvl="0" algn="ctr" defTabSz="1644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3700" kern="1200"/>
        </a:p>
      </dsp:txBody>
      <dsp:txXfrm>
        <a:off x="2028862" y="120662"/>
        <a:ext cx="577775" cy="577775"/>
      </dsp:txXfrm>
    </dsp:sp>
    <dsp:sp modelId="{47B03F43-3BE0-4709-9E69-E5155681181A}">
      <dsp:nvSpPr>
        <dsp:cNvPr id="0" name=""/>
        <dsp:cNvSpPr/>
      </dsp:nvSpPr>
      <dsp:spPr>
        <a:xfrm rot="20520000">
          <a:off x="2700270" y="1292964"/>
          <a:ext cx="246518" cy="31728"/>
        </a:xfrm>
        <a:custGeom>
          <a:avLst/>
          <a:gdLst/>
          <a:ahLst/>
          <a:cxnLst/>
          <a:rect l="0" t="0" r="0" b="0"/>
          <a:pathLst>
            <a:path>
              <a:moveTo>
                <a:pt x="0" y="15864"/>
              </a:moveTo>
              <a:lnTo>
                <a:pt x="246518" y="15864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500" kern="1200"/>
        </a:p>
      </dsp:txBody>
      <dsp:txXfrm>
        <a:off x="2817366" y="1302665"/>
        <a:ext cx="12325" cy="12325"/>
      </dsp:txXfrm>
    </dsp:sp>
    <dsp:sp modelId="{F4048F2A-04A3-4A76-B8ED-F3577A4CB7EB}">
      <dsp:nvSpPr>
        <dsp:cNvPr id="0" name=""/>
        <dsp:cNvSpPr/>
      </dsp:nvSpPr>
      <dsp:spPr>
        <a:xfrm>
          <a:off x="2920760" y="735942"/>
          <a:ext cx="817097" cy="817097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3495" tIns="23495" rIns="23495" bIns="23495" numCol="1" spcCol="1270" anchor="ctr" anchorCtr="0">
          <a:noAutofit/>
        </a:bodyPr>
        <a:lstStyle/>
        <a:p>
          <a:pPr lvl="0" algn="ctr" defTabSz="1644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3700" kern="1200"/>
        </a:p>
      </dsp:txBody>
      <dsp:txXfrm>
        <a:off x="3040421" y="855603"/>
        <a:ext cx="577775" cy="577775"/>
      </dsp:txXfrm>
    </dsp:sp>
    <dsp:sp modelId="{127B008A-6F03-4D2E-9244-8BCB790CA34B}">
      <dsp:nvSpPr>
        <dsp:cNvPr id="0" name=""/>
        <dsp:cNvSpPr/>
      </dsp:nvSpPr>
      <dsp:spPr>
        <a:xfrm rot="3240000">
          <a:off x="2507079" y="1887543"/>
          <a:ext cx="246518" cy="31728"/>
        </a:xfrm>
        <a:custGeom>
          <a:avLst/>
          <a:gdLst/>
          <a:ahLst/>
          <a:cxnLst/>
          <a:rect l="0" t="0" r="0" b="0"/>
          <a:pathLst>
            <a:path>
              <a:moveTo>
                <a:pt x="0" y="15864"/>
              </a:moveTo>
              <a:lnTo>
                <a:pt x="246518" y="15864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500" kern="1200"/>
        </a:p>
      </dsp:txBody>
      <dsp:txXfrm>
        <a:off x="2624175" y="1897245"/>
        <a:ext cx="12325" cy="12325"/>
      </dsp:txXfrm>
    </dsp:sp>
    <dsp:sp modelId="{DAC55BD0-E2D5-4D68-AB8F-096371C7E1F0}">
      <dsp:nvSpPr>
        <dsp:cNvPr id="0" name=""/>
        <dsp:cNvSpPr/>
      </dsp:nvSpPr>
      <dsp:spPr>
        <a:xfrm>
          <a:off x="2534379" y="1925101"/>
          <a:ext cx="817097" cy="817097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3495" tIns="23495" rIns="23495" bIns="23495" numCol="1" spcCol="1270" anchor="ctr" anchorCtr="0">
          <a:noAutofit/>
        </a:bodyPr>
        <a:lstStyle/>
        <a:p>
          <a:pPr lvl="0" algn="ctr" defTabSz="1644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3700" kern="1200"/>
        </a:p>
      </dsp:txBody>
      <dsp:txXfrm>
        <a:off x="2654040" y="2044762"/>
        <a:ext cx="577775" cy="577775"/>
      </dsp:txXfrm>
    </dsp:sp>
    <dsp:sp modelId="{948DBC46-172B-4DF0-944E-7BC0C6A6014F}">
      <dsp:nvSpPr>
        <dsp:cNvPr id="0" name=""/>
        <dsp:cNvSpPr/>
      </dsp:nvSpPr>
      <dsp:spPr>
        <a:xfrm rot="7560000">
          <a:off x="1881901" y="1887543"/>
          <a:ext cx="246518" cy="31728"/>
        </a:xfrm>
        <a:custGeom>
          <a:avLst/>
          <a:gdLst/>
          <a:ahLst/>
          <a:cxnLst/>
          <a:rect l="0" t="0" r="0" b="0"/>
          <a:pathLst>
            <a:path>
              <a:moveTo>
                <a:pt x="0" y="15864"/>
              </a:moveTo>
              <a:lnTo>
                <a:pt x="246518" y="15864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500" kern="1200"/>
        </a:p>
      </dsp:txBody>
      <dsp:txXfrm rot="10800000">
        <a:off x="1998998" y="1897245"/>
        <a:ext cx="12325" cy="12325"/>
      </dsp:txXfrm>
    </dsp:sp>
    <dsp:sp modelId="{FEFC56C0-6FC5-4B83-A5B0-73D7978268AD}">
      <dsp:nvSpPr>
        <dsp:cNvPr id="0" name=""/>
        <dsp:cNvSpPr/>
      </dsp:nvSpPr>
      <dsp:spPr>
        <a:xfrm>
          <a:off x="1284023" y="1925101"/>
          <a:ext cx="817097" cy="817097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3495" tIns="23495" rIns="23495" bIns="23495" numCol="1" spcCol="1270" anchor="ctr" anchorCtr="0">
          <a:noAutofit/>
        </a:bodyPr>
        <a:lstStyle/>
        <a:p>
          <a:pPr lvl="0" algn="ctr" defTabSz="1644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3700" kern="1200"/>
        </a:p>
      </dsp:txBody>
      <dsp:txXfrm>
        <a:off x="1403684" y="2044762"/>
        <a:ext cx="577775" cy="577775"/>
      </dsp:txXfrm>
    </dsp:sp>
    <dsp:sp modelId="{90CA9393-0941-47EA-9EE1-800241738CBF}">
      <dsp:nvSpPr>
        <dsp:cNvPr id="0" name=""/>
        <dsp:cNvSpPr/>
      </dsp:nvSpPr>
      <dsp:spPr>
        <a:xfrm rot="11880000">
          <a:off x="1688711" y="1292964"/>
          <a:ext cx="246518" cy="31728"/>
        </a:xfrm>
        <a:custGeom>
          <a:avLst/>
          <a:gdLst/>
          <a:ahLst/>
          <a:cxnLst/>
          <a:rect l="0" t="0" r="0" b="0"/>
          <a:pathLst>
            <a:path>
              <a:moveTo>
                <a:pt x="0" y="15864"/>
              </a:moveTo>
              <a:lnTo>
                <a:pt x="246518" y="15864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500" kern="1200"/>
        </a:p>
      </dsp:txBody>
      <dsp:txXfrm rot="10800000">
        <a:off x="1805807" y="1302665"/>
        <a:ext cx="12325" cy="12325"/>
      </dsp:txXfrm>
    </dsp:sp>
    <dsp:sp modelId="{BDEC9392-645B-4531-89E7-8F48FA5DB5DB}">
      <dsp:nvSpPr>
        <dsp:cNvPr id="0" name=""/>
        <dsp:cNvSpPr/>
      </dsp:nvSpPr>
      <dsp:spPr>
        <a:xfrm>
          <a:off x="897642" y="735942"/>
          <a:ext cx="817097" cy="817097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3495" tIns="23495" rIns="23495" bIns="23495" numCol="1" spcCol="1270" anchor="ctr" anchorCtr="0">
          <a:noAutofit/>
        </a:bodyPr>
        <a:lstStyle/>
        <a:p>
          <a:pPr lvl="0" algn="ctr" defTabSz="1644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kumimoji="1" lang="ja-JP" altLang="en-US" sz="3700" kern="1200"/>
        </a:p>
      </dsp:txBody>
      <dsp:txXfrm>
        <a:off x="1017303" y="855603"/>
        <a:ext cx="577775" cy="57777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adial1">
  <dgm:title val=""/>
  <dgm:desc val=""/>
  <dgm:catLst>
    <dgm:cat type="relationship" pri="22000"/>
    <dgm:cat type="cycle" pri="10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  <dgm:cxn modelId="6" srcId="1" destId="14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cycle">
    <dgm:varLst>
      <dgm:chMax val="1"/>
      <dgm:dir/>
      <dgm:animLvl val="ctr"/>
      <dgm:resizeHandles val="exact"/>
    </dgm:varLst>
    <dgm:choose name="Name0">
      <dgm:if name="Name1" func="var" arg="dir" op="equ" val="norm">
        <dgm:choose name="Name2">
          <dgm:if name="Name3" axis="ch ch" ptType="node node" st="1 1" cnt="1 0" func="cnt" op="lte" val="1">
            <dgm:alg type="cycle">
              <dgm:param type="stAng" val="90"/>
              <dgm:param type="spanAng" val="360"/>
              <dgm:param type="ctrShpMap" val="fNode"/>
            </dgm:alg>
          </dgm:if>
          <dgm:else name="Name4">
            <dgm:alg type="cycle">
              <dgm:param type="stAng" val="0"/>
              <dgm:param type="spanAng" val="360"/>
              <dgm:param type="ctrShpMap" val="fNode"/>
            </dgm:alg>
          </dgm:else>
        </dgm:choose>
      </dgm:if>
      <dgm:else name="Name5">
        <dgm:alg type="cycle">
          <dgm:param type="stAng" val="0"/>
          <dgm:param type="spanAng" val="-360"/>
          <dgm:param type="ctrShpMap" val="fNode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enterShape" refType="w"/>
      <dgm:constr type="w" for="ch" forName="node" refType="w" refFor="ch" refForName="centerShape" op="equ"/>
      <dgm:constr type="sp" refType="w" refFor="ch" refForName="node" fact="0.3"/>
      <dgm:constr type="sibSp" refType="w" refFor="ch" refForName="node" fact="0.3"/>
      <dgm:constr type="primFontSz" for="ch" forName="centerShape" val="65"/>
      <dgm:constr type="primFontSz" for="des" forName="node" op="equ" val="65"/>
      <dgm:constr type="primFontSz" for="des" forName="connTx" val="55"/>
      <dgm:constr type="primFontSz" for="des" forName="connTx" refType="primFontSz" refFor="ch" refForName="centerShape" op="lte" fact="0.8"/>
    </dgm:constrLst>
    <dgm:ruleLst/>
    <dgm:forEach name="Name6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h" refType="w"/>
          <dgm:constr type="tMarg" refType="primFontSz" fact="0.05"/>
          <dgm:constr type="bMarg" refType="primFontSz" fact="0.05"/>
          <dgm:constr type="lMarg" refType="primFontSz" fact="0.05"/>
          <dgm:constr type="rMarg" refType="primFontSz" fact="0.05"/>
        </dgm:constrLst>
        <dgm:ruleLst>
          <dgm:rule type="primFontSz" val="5" fact="NaN" max="NaN"/>
        </dgm:ruleLst>
      </dgm:layoutNode>
      <dgm:forEach name="Name7" axis="ch">
        <dgm:forEach name="Name8" axis="self" ptType="parTrans">
          <dgm:layoutNode name="Name9">
            <dgm:alg type="conn">
              <dgm:param type="dim" val="1D"/>
              <dgm:param type="begPts" val="auto"/>
              <dgm:param type="endPts" val="auto"/>
              <dgm:param type="begSty" val="noArr"/>
              <dgm:param type="endSty" val="noArr"/>
            </dgm:alg>
            <dgm:shape xmlns:r="http://schemas.openxmlformats.org/officeDocument/2006/relationships" type="conn" r:blip="">
              <dgm:adjLst/>
            </dgm:shape>
            <dgm:presOf axis="self"/>
            <dgm:constrLst>
              <dgm:constr type="connDist"/>
              <dgm:constr type="userA" for="ch" refType="connDist"/>
              <dgm:constr type="w" val="1"/>
              <dgm:constr type="h" val="5"/>
              <dgm:constr type="begPad"/>
              <dgm:constr type="endPad"/>
            </dgm:constrLst>
            <dgm:ruleLst/>
            <dgm:layoutNode name="connTx">
              <dgm:alg type="tx">
                <dgm:param type="autoTxRot" val="grav"/>
              </dgm:alg>
              <dgm:shape xmlns:r="http://schemas.openxmlformats.org/officeDocument/2006/relationships" type="rect" r:blip="" hideGeom="1">
                <dgm:adjLst/>
              </dgm:shape>
              <dgm:presOf axis="self"/>
              <dgm:constrLst>
                <dgm:constr type="userA"/>
                <dgm:constr type="w" refType="userA" fact="0.05"/>
                <dgm:constr type="h" refType="userA" fact="0.05"/>
                <dgm:constr type="lMarg" val="1"/>
                <dgm:constr type="rMarg" val="1"/>
                <dgm:constr type="tMarg"/>
                <dgm:constr type="bMarg"/>
              </dgm:constrLst>
              <dgm:ruleLst>
                <dgm:rule type="w" val="NaN" fact="0.8" max="NaN"/>
                <dgm:rule type="h" val="NaN" fact="1" max="NaN"/>
                <dgm:rule type="primFontSz" val="5" fact="NaN" max="NaN"/>
              </dgm:ruleLst>
            </dgm:layoutNode>
          </dgm:layoutNode>
        </dgm:forEach>
        <dgm:forEach name="Name10" axis="self" ptType="node">
          <dgm:layoutNode name="node" styleLbl="node1">
            <dgm:varLst>
              <dgm:bulletEnabled val="1"/>
            </dgm:varLst>
            <dgm:alg type="tx">
              <dgm:param type="txAnchorVertCh" val="mid"/>
            </dgm:alg>
            <dgm:shape xmlns:r="http://schemas.openxmlformats.org/officeDocument/2006/relationships" type="ellipse" r:blip="">
              <dgm:adjLst/>
            </dgm:shape>
            <dgm:presOf axis="desOrSelf" ptType="node"/>
            <dgm:constrLst>
              <dgm:constr type="h" refType="w"/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</dgm:forEach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3.emf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</xdr:row>
          <xdr:rowOff>19050</xdr:rowOff>
        </xdr:from>
        <xdr:to>
          <xdr:col>6</xdr:col>
          <xdr:colOff>247650</xdr:colOff>
          <xdr:row>5</xdr:row>
          <xdr:rowOff>0</xdr:rowOff>
        </xdr:to>
        <xdr:sp macro="" textlink="">
          <xdr:nvSpPr>
            <xdr:cNvPr id="37889" name="Check Box 1025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19050</xdr:rowOff>
        </xdr:from>
        <xdr:to>
          <xdr:col>6</xdr:col>
          <xdr:colOff>247650</xdr:colOff>
          <xdr:row>7</xdr:row>
          <xdr:rowOff>0</xdr:rowOff>
        </xdr:to>
        <xdr:sp macro="" textlink="">
          <xdr:nvSpPr>
            <xdr:cNvPr id="37892" name="Check Box 1028" hidden="1">
              <a:extLst>
                <a:ext uri="{63B3BB69-23CF-44E3-9099-C40C66FF867C}">
                  <a14:compatExt spid="_x0000_s37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19050</xdr:rowOff>
        </xdr:from>
        <xdr:to>
          <xdr:col>6</xdr:col>
          <xdr:colOff>247650</xdr:colOff>
          <xdr:row>8</xdr:row>
          <xdr:rowOff>0</xdr:rowOff>
        </xdr:to>
        <xdr:sp macro="" textlink="">
          <xdr:nvSpPr>
            <xdr:cNvPr id="37893" name="Check Box 1029" hidden="1">
              <a:extLst>
                <a:ext uri="{63B3BB69-23CF-44E3-9099-C40C66FF867C}">
                  <a14:compatExt spid="_x0000_s37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19050</xdr:rowOff>
        </xdr:from>
        <xdr:to>
          <xdr:col>6</xdr:col>
          <xdr:colOff>247650</xdr:colOff>
          <xdr:row>9</xdr:row>
          <xdr:rowOff>0</xdr:rowOff>
        </xdr:to>
        <xdr:sp macro="" textlink="">
          <xdr:nvSpPr>
            <xdr:cNvPr id="37895" name="Check Box 1031" hidden="1">
              <a:extLst>
                <a:ext uri="{63B3BB69-23CF-44E3-9099-C40C66FF867C}">
                  <a14:compatExt spid="_x0000_s37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19050</xdr:rowOff>
        </xdr:from>
        <xdr:to>
          <xdr:col>6</xdr:col>
          <xdr:colOff>247650</xdr:colOff>
          <xdr:row>10</xdr:row>
          <xdr:rowOff>0</xdr:rowOff>
        </xdr:to>
        <xdr:sp macro="" textlink="">
          <xdr:nvSpPr>
            <xdr:cNvPr id="37897" name="Check Box 1033" hidden="1">
              <a:extLst>
                <a:ext uri="{63B3BB69-23CF-44E3-9099-C40C66FF867C}">
                  <a14:compatExt spid="_x0000_s37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22</xdr:row>
          <xdr:rowOff>19050</xdr:rowOff>
        </xdr:from>
        <xdr:to>
          <xdr:col>6</xdr:col>
          <xdr:colOff>247650</xdr:colOff>
          <xdr:row>23</xdr:row>
          <xdr:rowOff>0</xdr:rowOff>
        </xdr:to>
        <xdr:sp macro="" textlink="">
          <xdr:nvSpPr>
            <xdr:cNvPr id="37898" name="Check Box 1034" hidden="1">
              <a:extLst>
                <a:ext uri="{63B3BB69-23CF-44E3-9099-C40C66FF867C}">
                  <a14:compatExt spid="_x0000_s37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23</xdr:row>
          <xdr:rowOff>19050</xdr:rowOff>
        </xdr:from>
        <xdr:to>
          <xdr:col>6</xdr:col>
          <xdr:colOff>247650</xdr:colOff>
          <xdr:row>24</xdr:row>
          <xdr:rowOff>0</xdr:rowOff>
        </xdr:to>
        <xdr:sp macro="" textlink="">
          <xdr:nvSpPr>
            <xdr:cNvPr id="37899" name="Check Box 1035" hidden="1">
              <a:extLst>
                <a:ext uri="{63B3BB69-23CF-44E3-9099-C40C66FF867C}">
                  <a14:compatExt spid="_x0000_s37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19050</xdr:rowOff>
        </xdr:from>
        <xdr:to>
          <xdr:col>6</xdr:col>
          <xdr:colOff>247650</xdr:colOff>
          <xdr:row>25</xdr:row>
          <xdr:rowOff>0</xdr:rowOff>
        </xdr:to>
        <xdr:sp macro="" textlink="">
          <xdr:nvSpPr>
            <xdr:cNvPr id="37901" name="Check Box 1037" hidden="1">
              <a:extLst>
                <a:ext uri="{63B3BB69-23CF-44E3-9099-C40C66FF867C}">
                  <a14:compatExt spid="_x0000_s37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25</xdr:row>
          <xdr:rowOff>19050</xdr:rowOff>
        </xdr:from>
        <xdr:to>
          <xdr:col>6</xdr:col>
          <xdr:colOff>247650</xdr:colOff>
          <xdr:row>26</xdr:row>
          <xdr:rowOff>0</xdr:rowOff>
        </xdr:to>
        <xdr:sp macro="" textlink="">
          <xdr:nvSpPr>
            <xdr:cNvPr id="37903" name="Check Box 1039" hidden="1">
              <a:extLst>
                <a:ext uri="{63B3BB69-23CF-44E3-9099-C40C66FF867C}">
                  <a14:compatExt spid="_x0000_s37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26</xdr:row>
          <xdr:rowOff>19050</xdr:rowOff>
        </xdr:from>
        <xdr:to>
          <xdr:col>6</xdr:col>
          <xdr:colOff>247650</xdr:colOff>
          <xdr:row>27</xdr:row>
          <xdr:rowOff>0</xdr:rowOff>
        </xdr:to>
        <xdr:sp macro="" textlink="">
          <xdr:nvSpPr>
            <xdr:cNvPr id="37904" name="Check Box 1040" hidden="1">
              <a:extLst>
                <a:ext uri="{63B3BB69-23CF-44E3-9099-C40C66FF867C}">
                  <a14:compatExt spid="_x0000_s37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4</xdr:row>
          <xdr:rowOff>19050</xdr:rowOff>
        </xdr:from>
        <xdr:to>
          <xdr:col>4</xdr:col>
          <xdr:colOff>390525</xdr:colOff>
          <xdr:row>5</xdr:row>
          <xdr:rowOff>0</xdr:rowOff>
        </xdr:to>
        <xdr:sp macro="" textlink="">
          <xdr:nvSpPr>
            <xdr:cNvPr id="37905" name="Check Box 1041" hidden="1">
              <a:extLst>
                <a:ext uri="{63B3BB69-23CF-44E3-9099-C40C66FF867C}">
                  <a14:compatExt spid="_x0000_s37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5</xdr:row>
          <xdr:rowOff>19050</xdr:rowOff>
        </xdr:from>
        <xdr:to>
          <xdr:col>4</xdr:col>
          <xdr:colOff>390525</xdr:colOff>
          <xdr:row>6</xdr:row>
          <xdr:rowOff>0</xdr:rowOff>
        </xdr:to>
        <xdr:sp macro="" textlink="">
          <xdr:nvSpPr>
            <xdr:cNvPr id="37906" name="Check Box 1042" hidden="1">
              <a:extLst>
                <a:ext uri="{63B3BB69-23CF-44E3-9099-C40C66FF867C}">
                  <a14:compatExt spid="_x0000_s37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</xdr:row>
          <xdr:rowOff>19050</xdr:rowOff>
        </xdr:from>
        <xdr:to>
          <xdr:col>4</xdr:col>
          <xdr:colOff>390525</xdr:colOff>
          <xdr:row>7</xdr:row>
          <xdr:rowOff>0</xdr:rowOff>
        </xdr:to>
        <xdr:sp macro="" textlink="">
          <xdr:nvSpPr>
            <xdr:cNvPr id="37907" name="Check Box 1043" hidden="1">
              <a:extLst>
                <a:ext uri="{63B3BB69-23CF-44E3-9099-C40C66FF867C}">
                  <a14:compatExt spid="_x0000_s37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</xdr:row>
          <xdr:rowOff>19050</xdr:rowOff>
        </xdr:from>
        <xdr:to>
          <xdr:col>4</xdr:col>
          <xdr:colOff>390525</xdr:colOff>
          <xdr:row>8</xdr:row>
          <xdr:rowOff>0</xdr:rowOff>
        </xdr:to>
        <xdr:sp macro="" textlink="">
          <xdr:nvSpPr>
            <xdr:cNvPr id="37908" name="Check Box 1044" hidden="1">
              <a:extLst>
                <a:ext uri="{63B3BB69-23CF-44E3-9099-C40C66FF867C}">
                  <a14:compatExt spid="_x0000_s37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8</xdr:row>
          <xdr:rowOff>19050</xdr:rowOff>
        </xdr:from>
        <xdr:to>
          <xdr:col>4</xdr:col>
          <xdr:colOff>390525</xdr:colOff>
          <xdr:row>9</xdr:row>
          <xdr:rowOff>0</xdr:rowOff>
        </xdr:to>
        <xdr:sp macro="" textlink="">
          <xdr:nvSpPr>
            <xdr:cNvPr id="37909" name="Check Box 1045" hidden="1">
              <a:extLst>
                <a:ext uri="{63B3BB69-23CF-44E3-9099-C40C66FF867C}">
                  <a14:compatExt spid="_x0000_s37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9</xdr:row>
          <xdr:rowOff>19050</xdr:rowOff>
        </xdr:from>
        <xdr:to>
          <xdr:col>4</xdr:col>
          <xdr:colOff>390525</xdr:colOff>
          <xdr:row>10</xdr:row>
          <xdr:rowOff>0</xdr:rowOff>
        </xdr:to>
        <xdr:sp macro="" textlink="">
          <xdr:nvSpPr>
            <xdr:cNvPr id="37910" name="Check Box 1046" hidden="1">
              <a:extLst>
                <a:ext uri="{63B3BB69-23CF-44E3-9099-C40C66FF867C}">
                  <a14:compatExt spid="_x0000_s37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22</xdr:row>
          <xdr:rowOff>19050</xdr:rowOff>
        </xdr:from>
        <xdr:to>
          <xdr:col>4</xdr:col>
          <xdr:colOff>390525</xdr:colOff>
          <xdr:row>23</xdr:row>
          <xdr:rowOff>0</xdr:rowOff>
        </xdr:to>
        <xdr:sp macro="" textlink="">
          <xdr:nvSpPr>
            <xdr:cNvPr id="37911" name="Check Box 1047" hidden="1">
              <a:extLst>
                <a:ext uri="{63B3BB69-23CF-44E3-9099-C40C66FF867C}">
                  <a14:compatExt spid="_x0000_s37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</xdr:row>
          <xdr:rowOff>19050</xdr:rowOff>
        </xdr:from>
        <xdr:to>
          <xdr:col>7</xdr:col>
          <xdr:colOff>247650</xdr:colOff>
          <xdr:row>5</xdr:row>
          <xdr:rowOff>0</xdr:rowOff>
        </xdr:to>
        <xdr:sp macro="" textlink="">
          <xdr:nvSpPr>
            <xdr:cNvPr id="37914" name="Check Box 1050" hidden="1">
              <a:extLst>
                <a:ext uri="{63B3BB69-23CF-44E3-9099-C40C66FF867C}">
                  <a14:compatExt spid="_x0000_s37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</xdr:row>
          <xdr:rowOff>19050</xdr:rowOff>
        </xdr:from>
        <xdr:to>
          <xdr:col>8</xdr:col>
          <xdr:colOff>247650</xdr:colOff>
          <xdr:row>5</xdr:row>
          <xdr:rowOff>0</xdr:rowOff>
        </xdr:to>
        <xdr:sp macro="" textlink="">
          <xdr:nvSpPr>
            <xdr:cNvPr id="37916" name="Check Box 1052" hidden="1">
              <a:extLst>
                <a:ext uri="{63B3BB69-23CF-44E3-9099-C40C66FF867C}">
                  <a14:compatExt spid="_x0000_s37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</xdr:row>
          <xdr:rowOff>19050</xdr:rowOff>
        </xdr:from>
        <xdr:to>
          <xdr:col>9</xdr:col>
          <xdr:colOff>247650</xdr:colOff>
          <xdr:row>5</xdr:row>
          <xdr:rowOff>0</xdr:rowOff>
        </xdr:to>
        <xdr:sp macro="" textlink="">
          <xdr:nvSpPr>
            <xdr:cNvPr id="37917" name="Check Box 1053" hidden="1">
              <a:extLst>
                <a:ext uri="{63B3BB69-23CF-44E3-9099-C40C66FF867C}">
                  <a14:compatExt spid="_x0000_s37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</xdr:row>
          <xdr:rowOff>19050</xdr:rowOff>
        </xdr:from>
        <xdr:to>
          <xdr:col>10</xdr:col>
          <xdr:colOff>247650</xdr:colOff>
          <xdr:row>5</xdr:row>
          <xdr:rowOff>0</xdr:rowOff>
        </xdr:to>
        <xdr:sp macro="" textlink="">
          <xdr:nvSpPr>
            <xdr:cNvPr id="37918" name="Check Box 1054" hidden="1">
              <a:extLst>
                <a:ext uri="{63B3BB69-23CF-44E3-9099-C40C66FF867C}">
                  <a14:compatExt spid="_x0000_s37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</xdr:row>
          <xdr:rowOff>19050</xdr:rowOff>
        </xdr:from>
        <xdr:to>
          <xdr:col>11</xdr:col>
          <xdr:colOff>247650</xdr:colOff>
          <xdr:row>5</xdr:row>
          <xdr:rowOff>0</xdr:rowOff>
        </xdr:to>
        <xdr:sp macro="" textlink="">
          <xdr:nvSpPr>
            <xdr:cNvPr id="37919" name="Check Box 1055" hidden="1">
              <a:extLst>
                <a:ext uri="{63B3BB69-23CF-44E3-9099-C40C66FF867C}">
                  <a14:compatExt spid="_x0000_s37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</xdr:row>
          <xdr:rowOff>19050</xdr:rowOff>
        </xdr:from>
        <xdr:to>
          <xdr:col>12</xdr:col>
          <xdr:colOff>342900</xdr:colOff>
          <xdr:row>5</xdr:row>
          <xdr:rowOff>0</xdr:rowOff>
        </xdr:to>
        <xdr:sp macro="" textlink="">
          <xdr:nvSpPr>
            <xdr:cNvPr id="37921" name="Check Box 1057" hidden="1">
              <a:extLst>
                <a:ext uri="{63B3BB69-23CF-44E3-9099-C40C66FF867C}">
                  <a14:compatExt spid="_x0000_s37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19050</xdr:rowOff>
        </xdr:from>
        <xdr:to>
          <xdr:col>7</xdr:col>
          <xdr:colOff>247650</xdr:colOff>
          <xdr:row>7</xdr:row>
          <xdr:rowOff>0</xdr:rowOff>
        </xdr:to>
        <xdr:sp macro="" textlink="">
          <xdr:nvSpPr>
            <xdr:cNvPr id="37940" name="Check Box 1076" hidden="1">
              <a:extLst>
                <a:ext uri="{63B3BB69-23CF-44E3-9099-C40C66FF867C}">
                  <a14:compatExt spid="_x0000_s37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</xdr:row>
          <xdr:rowOff>19050</xdr:rowOff>
        </xdr:from>
        <xdr:to>
          <xdr:col>8</xdr:col>
          <xdr:colOff>247650</xdr:colOff>
          <xdr:row>7</xdr:row>
          <xdr:rowOff>0</xdr:rowOff>
        </xdr:to>
        <xdr:sp macro="" textlink="">
          <xdr:nvSpPr>
            <xdr:cNvPr id="37941" name="Check Box 1077" hidden="1">
              <a:extLst>
                <a:ext uri="{63B3BB69-23CF-44E3-9099-C40C66FF867C}">
                  <a14:compatExt spid="_x0000_s37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</xdr:row>
          <xdr:rowOff>19050</xdr:rowOff>
        </xdr:from>
        <xdr:to>
          <xdr:col>9</xdr:col>
          <xdr:colOff>247650</xdr:colOff>
          <xdr:row>7</xdr:row>
          <xdr:rowOff>0</xdr:rowOff>
        </xdr:to>
        <xdr:sp macro="" textlink="">
          <xdr:nvSpPr>
            <xdr:cNvPr id="37942" name="Check Box 1078" hidden="1">
              <a:extLst>
                <a:ext uri="{63B3BB69-23CF-44E3-9099-C40C66FF867C}">
                  <a14:compatExt spid="_x0000_s37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</xdr:row>
          <xdr:rowOff>19050</xdr:rowOff>
        </xdr:from>
        <xdr:to>
          <xdr:col>10</xdr:col>
          <xdr:colOff>247650</xdr:colOff>
          <xdr:row>7</xdr:row>
          <xdr:rowOff>0</xdr:rowOff>
        </xdr:to>
        <xdr:sp macro="" textlink="">
          <xdr:nvSpPr>
            <xdr:cNvPr id="37943" name="Check Box 1079" hidden="1">
              <a:extLst>
                <a:ext uri="{63B3BB69-23CF-44E3-9099-C40C66FF867C}">
                  <a14:compatExt spid="_x0000_s37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19050</xdr:rowOff>
        </xdr:from>
        <xdr:to>
          <xdr:col>11</xdr:col>
          <xdr:colOff>247650</xdr:colOff>
          <xdr:row>7</xdr:row>
          <xdr:rowOff>0</xdr:rowOff>
        </xdr:to>
        <xdr:sp macro="" textlink="">
          <xdr:nvSpPr>
            <xdr:cNvPr id="37944" name="Check Box 1080" hidden="1">
              <a:extLst>
                <a:ext uri="{63B3BB69-23CF-44E3-9099-C40C66FF867C}">
                  <a14:compatExt spid="_x0000_s37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6</xdr:row>
          <xdr:rowOff>19050</xdr:rowOff>
        </xdr:from>
        <xdr:to>
          <xdr:col>12</xdr:col>
          <xdr:colOff>342900</xdr:colOff>
          <xdr:row>7</xdr:row>
          <xdr:rowOff>0</xdr:rowOff>
        </xdr:to>
        <xdr:sp macro="" textlink="">
          <xdr:nvSpPr>
            <xdr:cNvPr id="37945" name="Check Box 1081" hidden="1">
              <a:extLst>
                <a:ext uri="{63B3BB69-23CF-44E3-9099-C40C66FF867C}">
                  <a14:compatExt spid="_x0000_s37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19050</xdr:rowOff>
        </xdr:from>
        <xdr:to>
          <xdr:col>7</xdr:col>
          <xdr:colOff>247650</xdr:colOff>
          <xdr:row>8</xdr:row>
          <xdr:rowOff>0</xdr:rowOff>
        </xdr:to>
        <xdr:sp macro="" textlink="">
          <xdr:nvSpPr>
            <xdr:cNvPr id="37946" name="Check Box 1082" hidden="1">
              <a:extLst>
                <a:ext uri="{63B3BB69-23CF-44E3-9099-C40C66FF867C}">
                  <a14:compatExt spid="_x0000_s37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19050</xdr:rowOff>
        </xdr:from>
        <xdr:to>
          <xdr:col>8</xdr:col>
          <xdr:colOff>247650</xdr:colOff>
          <xdr:row>8</xdr:row>
          <xdr:rowOff>0</xdr:rowOff>
        </xdr:to>
        <xdr:sp macro="" textlink="">
          <xdr:nvSpPr>
            <xdr:cNvPr id="37947" name="Check Box 1083" hidden="1">
              <a:extLst>
                <a:ext uri="{63B3BB69-23CF-44E3-9099-C40C66FF867C}">
                  <a14:compatExt spid="_x0000_s37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19050</xdr:rowOff>
        </xdr:from>
        <xdr:to>
          <xdr:col>9</xdr:col>
          <xdr:colOff>247650</xdr:colOff>
          <xdr:row>8</xdr:row>
          <xdr:rowOff>0</xdr:rowOff>
        </xdr:to>
        <xdr:sp macro="" textlink="">
          <xdr:nvSpPr>
            <xdr:cNvPr id="37948" name="Check Box 1084" hidden="1">
              <a:extLst>
                <a:ext uri="{63B3BB69-23CF-44E3-9099-C40C66FF867C}">
                  <a14:compatExt spid="_x0000_s37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19050</xdr:rowOff>
        </xdr:from>
        <xdr:to>
          <xdr:col>10</xdr:col>
          <xdr:colOff>247650</xdr:colOff>
          <xdr:row>8</xdr:row>
          <xdr:rowOff>0</xdr:rowOff>
        </xdr:to>
        <xdr:sp macro="" textlink="">
          <xdr:nvSpPr>
            <xdr:cNvPr id="37949" name="Check Box 1085" hidden="1">
              <a:extLst>
                <a:ext uri="{63B3BB69-23CF-44E3-9099-C40C66FF867C}">
                  <a14:compatExt spid="_x0000_s37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</xdr:row>
          <xdr:rowOff>19050</xdr:rowOff>
        </xdr:from>
        <xdr:to>
          <xdr:col>11</xdr:col>
          <xdr:colOff>247650</xdr:colOff>
          <xdr:row>8</xdr:row>
          <xdr:rowOff>0</xdr:rowOff>
        </xdr:to>
        <xdr:sp macro="" textlink="">
          <xdr:nvSpPr>
            <xdr:cNvPr id="37950" name="Check Box 1086" hidden="1">
              <a:extLst>
                <a:ext uri="{63B3BB69-23CF-44E3-9099-C40C66FF867C}">
                  <a14:compatExt spid="_x0000_s37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7</xdr:row>
          <xdr:rowOff>19050</xdr:rowOff>
        </xdr:from>
        <xdr:to>
          <xdr:col>12</xdr:col>
          <xdr:colOff>342900</xdr:colOff>
          <xdr:row>8</xdr:row>
          <xdr:rowOff>0</xdr:rowOff>
        </xdr:to>
        <xdr:sp macro="" textlink="">
          <xdr:nvSpPr>
            <xdr:cNvPr id="37951" name="Check Box 1087" hidden="1">
              <a:extLst>
                <a:ext uri="{63B3BB69-23CF-44E3-9099-C40C66FF867C}">
                  <a14:compatExt spid="_x0000_s37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19050</xdr:rowOff>
        </xdr:from>
        <xdr:to>
          <xdr:col>7</xdr:col>
          <xdr:colOff>247650</xdr:colOff>
          <xdr:row>9</xdr:row>
          <xdr:rowOff>0</xdr:rowOff>
        </xdr:to>
        <xdr:sp macro="" textlink="">
          <xdr:nvSpPr>
            <xdr:cNvPr id="37952" name="Check Box 1088" hidden="1">
              <a:extLst>
                <a:ext uri="{63B3BB69-23CF-44E3-9099-C40C66FF867C}">
                  <a14:compatExt spid="_x0000_s37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</xdr:row>
          <xdr:rowOff>19050</xdr:rowOff>
        </xdr:from>
        <xdr:to>
          <xdr:col>8</xdr:col>
          <xdr:colOff>247650</xdr:colOff>
          <xdr:row>9</xdr:row>
          <xdr:rowOff>0</xdr:rowOff>
        </xdr:to>
        <xdr:sp macro="" textlink="">
          <xdr:nvSpPr>
            <xdr:cNvPr id="37953" name="Check Box 1089" hidden="1">
              <a:extLst>
                <a:ext uri="{63B3BB69-23CF-44E3-9099-C40C66FF867C}">
                  <a14:compatExt spid="_x0000_s37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19050</xdr:rowOff>
        </xdr:from>
        <xdr:to>
          <xdr:col>9</xdr:col>
          <xdr:colOff>247650</xdr:colOff>
          <xdr:row>9</xdr:row>
          <xdr:rowOff>0</xdr:rowOff>
        </xdr:to>
        <xdr:sp macro="" textlink="">
          <xdr:nvSpPr>
            <xdr:cNvPr id="37954" name="Check Box 1090" hidden="1">
              <a:extLst>
                <a:ext uri="{63B3BB69-23CF-44E3-9099-C40C66FF867C}">
                  <a14:compatExt spid="_x0000_s37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</xdr:row>
          <xdr:rowOff>19050</xdr:rowOff>
        </xdr:from>
        <xdr:to>
          <xdr:col>10</xdr:col>
          <xdr:colOff>247650</xdr:colOff>
          <xdr:row>9</xdr:row>
          <xdr:rowOff>0</xdr:rowOff>
        </xdr:to>
        <xdr:sp macro="" textlink="">
          <xdr:nvSpPr>
            <xdr:cNvPr id="37955" name="Check Box 1091" hidden="1">
              <a:extLst>
                <a:ext uri="{63B3BB69-23CF-44E3-9099-C40C66FF867C}">
                  <a14:compatExt spid="_x0000_s37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</xdr:row>
          <xdr:rowOff>19050</xdr:rowOff>
        </xdr:from>
        <xdr:to>
          <xdr:col>11</xdr:col>
          <xdr:colOff>247650</xdr:colOff>
          <xdr:row>9</xdr:row>
          <xdr:rowOff>0</xdr:rowOff>
        </xdr:to>
        <xdr:sp macro="" textlink="">
          <xdr:nvSpPr>
            <xdr:cNvPr id="37956" name="Check Box 1092" hidden="1">
              <a:extLst>
                <a:ext uri="{63B3BB69-23CF-44E3-9099-C40C66FF867C}">
                  <a14:compatExt spid="_x0000_s37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8</xdr:row>
          <xdr:rowOff>19050</xdr:rowOff>
        </xdr:from>
        <xdr:to>
          <xdr:col>12</xdr:col>
          <xdr:colOff>342900</xdr:colOff>
          <xdr:row>9</xdr:row>
          <xdr:rowOff>0</xdr:rowOff>
        </xdr:to>
        <xdr:sp macro="" textlink="">
          <xdr:nvSpPr>
            <xdr:cNvPr id="37957" name="Check Box 1093" hidden="1">
              <a:extLst>
                <a:ext uri="{63B3BB69-23CF-44E3-9099-C40C66FF867C}">
                  <a14:compatExt spid="_x0000_s37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</xdr:row>
          <xdr:rowOff>19050</xdr:rowOff>
        </xdr:from>
        <xdr:to>
          <xdr:col>7</xdr:col>
          <xdr:colOff>247650</xdr:colOff>
          <xdr:row>10</xdr:row>
          <xdr:rowOff>0</xdr:rowOff>
        </xdr:to>
        <xdr:sp macro="" textlink="">
          <xdr:nvSpPr>
            <xdr:cNvPr id="37958" name="Check Box 1094" hidden="1">
              <a:extLst>
                <a:ext uri="{63B3BB69-23CF-44E3-9099-C40C66FF867C}">
                  <a14:compatExt spid="_x0000_s37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9</xdr:row>
          <xdr:rowOff>19050</xdr:rowOff>
        </xdr:from>
        <xdr:to>
          <xdr:col>8</xdr:col>
          <xdr:colOff>247650</xdr:colOff>
          <xdr:row>10</xdr:row>
          <xdr:rowOff>0</xdr:rowOff>
        </xdr:to>
        <xdr:sp macro="" textlink="">
          <xdr:nvSpPr>
            <xdr:cNvPr id="37959" name="Check Box 1095" hidden="1">
              <a:extLst>
                <a:ext uri="{63B3BB69-23CF-44E3-9099-C40C66FF867C}">
                  <a14:compatExt spid="_x0000_s37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19050</xdr:rowOff>
        </xdr:from>
        <xdr:to>
          <xdr:col>9</xdr:col>
          <xdr:colOff>247650</xdr:colOff>
          <xdr:row>10</xdr:row>
          <xdr:rowOff>0</xdr:rowOff>
        </xdr:to>
        <xdr:sp macro="" textlink="">
          <xdr:nvSpPr>
            <xdr:cNvPr id="37960" name="Check Box 1096" hidden="1">
              <a:extLst>
                <a:ext uri="{63B3BB69-23CF-44E3-9099-C40C66FF867C}">
                  <a14:compatExt spid="_x0000_s37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19050</xdr:rowOff>
        </xdr:from>
        <xdr:to>
          <xdr:col>10</xdr:col>
          <xdr:colOff>247650</xdr:colOff>
          <xdr:row>10</xdr:row>
          <xdr:rowOff>0</xdr:rowOff>
        </xdr:to>
        <xdr:sp macro="" textlink="">
          <xdr:nvSpPr>
            <xdr:cNvPr id="37961" name="Check Box 1097" hidden="1">
              <a:extLst>
                <a:ext uri="{63B3BB69-23CF-44E3-9099-C40C66FF867C}">
                  <a14:compatExt spid="_x0000_s37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19050</xdr:rowOff>
        </xdr:from>
        <xdr:to>
          <xdr:col>11</xdr:col>
          <xdr:colOff>247650</xdr:colOff>
          <xdr:row>10</xdr:row>
          <xdr:rowOff>0</xdr:rowOff>
        </xdr:to>
        <xdr:sp macro="" textlink="">
          <xdr:nvSpPr>
            <xdr:cNvPr id="37962" name="Check Box 1098" hidden="1">
              <a:extLst>
                <a:ext uri="{63B3BB69-23CF-44E3-9099-C40C66FF867C}">
                  <a14:compatExt spid="_x0000_s37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9</xdr:row>
          <xdr:rowOff>19050</xdr:rowOff>
        </xdr:from>
        <xdr:to>
          <xdr:col>12</xdr:col>
          <xdr:colOff>342900</xdr:colOff>
          <xdr:row>10</xdr:row>
          <xdr:rowOff>0</xdr:rowOff>
        </xdr:to>
        <xdr:sp macro="" textlink="">
          <xdr:nvSpPr>
            <xdr:cNvPr id="37963" name="Check Box 1099" hidden="1">
              <a:extLst>
                <a:ext uri="{63B3BB69-23CF-44E3-9099-C40C66FF867C}">
                  <a14:compatExt spid="_x0000_s37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19050</xdr:rowOff>
        </xdr:from>
        <xdr:to>
          <xdr:col>7</xdr:col>
          <xdr:colOff>247650</xdr:colOff>
          <xdr:row>23</xdr:row>
          <xdr:rowOff>0</xdr:rowOff>
        </xdr:to>
        <xdr:sp macro="" textlink="">
          <xdr:nvSpPr>
            <xdr:cNvPr id="37970" name="Check Box 1106" hidden="1">
              <a:extLst>
                <a:ext uri="{63B3BB69-23CF-44E3-9099-C40C66FF867C}">
                  <a14:compatExt spid="_x0000_s37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19050</xdr:rowOff>
        </xdr:from>
        <xdr:to>
          <xdr:col>8</xdr:col>
          <xdr:colOff>247650</xdr:colOff>
          <xdr:row>23</xdr:row>
          <xdr:rowOff>0</xdr:rowOff>
        </xdr:to>
        <xdr:sp macro="" textlink="">
          <xdr:nvSpPr>
            <xdr:cNvPr id="37971" name="Check Box 1107" hidden="1">
              <a:extLst>
                <a:ext uri="{63B3BB69-23CF-44E3-9099-C40C66FF867C}">
                  <a14:compatExt spid="_x0000_s37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19050</xdr:rowOff>
        </xdr:from>
        <xdr:to>
          <xdr:col>9</xdr:col>
          <xdr:colOff>247650</xdr:colOff>
          <xdr:row>23</xdr:row>
          <xdr:rowOff>0</xdr:rowOff>
        </xdr:to>
        <xdr:sp macro="" textlink="">
          <xdr:nvSpPr>
            <xdr:cNvPr id="37972" name="Check Box 1108" hidden="1">
              <a:extLst>
                <a:ext uri="{63B3BB69-23CF-44E3-9099-C40C66FF867C}">
                  <a14:compatExt spid="_x0000_s37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19050</xdr:rowOff>
        </xdr:from>
        <xdr:to>
          <xdr:col>10</xdr:col>
          <xdr:colOff>247650</xdr:colOff>
          <xdr:row>23</xdr:row>
          <xdr:rowOff>0</xdr:rowOff>
        </xdr:to>
        <xdr:sp macro="" textlink="">
          <xdr:nvSpPr>
            <xdr:cNvPr id="37973" name="Check Box 1109" hidden="1">
              <a:extLst>
                <a:ext uri="{63B3BB69-23CF-44E3-9099-C40C66FF867C}">
                  <a14:compatExt spid="_x0000_s37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19050</xdr:rowOff>
        </xdr:from>
        <xdr:to>
          <xdr:col>11</xdr:col>
          <xdr:colOff>247650</xdr:colOff>
          <xdr:row>23</xdr:row>
          <xdr:rowOff>0</xdr:rowOff>
        </xdr:to>
        <xdr:sp macro="" textlink="">
          <xdr:nvSpPr>
            <xdr:cNvPr id="37974" name="Check Box 1110" hidden="1">
              <a:extLst>
                <a:ext uri="{63B3BB69-23CF-44E3-9099-C40C66FF867C}">
                  <a14:compatExt spid="_x0000_s37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22</xdr:row>
          <xdr:rowOff>19050</xdr:rowOff>
        </xdr:from>
        <xdr:to>
          <xdr:col>12</xdr:col>
          <xdr:colOff>342900</xdr:colOff>
          <xdr:row>23</xdr:row>
          <xdr:rowOff>0</xdr:rowOff>
        </xdr:to>
        <xdr:sp macro="" textlink="">
          <xdr:nvSpPr>
            <xdr:cNvPr id="37975" name="Check Box 1111" hidden="1">
              <a:extLst>
                <a:ext uri="{63B3BB69-23CF-44E3-9099-C40C66FF867C}">
                  <a14:compatExt spid="_x0000_s37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19050</xdr:rowOff>
        </xdr:from>
        <xdr:to>
          <xdr:col>7</xdr:col>
          <xdr:colOff>247650</xdr:colOff>
          <xdr:row>24</xdr:row>
          <xdr:rowOff>0</xdr:rowOff>
        </xdr:to>
        <xdr:sp macro="" textlink="">
          <xdr:nvSpPr>
            <xdr:cNvPr id="37982" name="Check Box 1118" hidden="1">
              <a:extLst>
                <a:ext uri="{63B3BB69-23CF-44E3-9099-C40C66FF867C}">
                  <a14:compatExt spid="_x0000_s37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19050</xdr:rowOff>
        </xdr:from>
        <xdr:to>
          <xdr:col>8</xdr:col>
          <xdr:colOff>247650</xdr:colOff>
          <xdr:row>24</xdr:row>
          <xdr:rowOff>0</xdr:rowOff>
        </xdr:to>
        <xdr:sp macro="" textlink="">
          <xdr:nvSpPr>
            <xdr:cNvPr id="37983" name="Check Box 1119" hidden="1">
              <a:extLst>
                <a:ext uri="{63B3BB69-23CF-44E3-9099-C40C66FF867C}">
                  <a14:compatExt spid="_x0000_s37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19050</xdr:rowOff>
        </xdr:from>
        <xdr:to>
          <xdr:col>9</xdr:col>
          <xdr:colOff>247650</xdr:colOff>
          <xdr:row>24</xdr:row>
          <xdr:rowOff>0</xdr:rowOff>
        </xdr:to>
        <xdr:sp macro="" textlink="">
          <xdr:nvSpPr>
            <xdr:cNvPr id="37984" name="Check Box 1120" hidden="1">
              <a:extLst>
                <a:ext uri="{63B3BB69-23CF-44E3-9099-C40C66FF867C}">
                  <a14:compatExt spid="_x0000_s37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23</xdr:row>
          <xdr:rowOff>19050</xdr:rowOff>
        </xdr:from>
        <xdr:to>
          <xdr:col>10</xdr:col>
          <xdr:colOff>247650</xdr:colOff>
          <xdr:row>24</xdr:row>
          <xdr:rowOff>0</xdr:rowOff>
        </xdr:to>
        <xdr:sp macro="" textlink="">
          <xdr:nvSpPr>
            <xdr:cNvPr id="37985" name="Check Box 1121" hidden="1">
              <a:extLst>
                <a:ext uri="{63B3BB69-23CF-44E3-9099-C40C66FF867C}">
                  <a14:compatExt spid="_x0000_s37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</xdr:row>
          <xdr:rowOff>19050</xdr:rowOff>
        </xdr:from>
        <xdr:to>
          <xdr:col>11</xdr:col>
          <xdr:colOff>247650</xdr:colOff>
          <xdr:row>24</xdr:row>
          <xdr:rowOff>0</xdr:rowOff>
        </xdr:to>
        <xdr:sp macro="" textlink="">
          <xdr:nvSpPr>
            <xdr:cNvPr id="37986" name="Check Box 1122" hidden="1">
              <a:extLst>
                <a:ext uri="{63B3BB69-23CF-44E3-9099-C40C66FF867C}">
                  <a14:compatExt spid="_x0000_s37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23</xdr:row>
          <xdr:rowOff>19050</xdr:rowOff>
        </xdr:from>
        <xdr:to>
          <xdr:col>12</xdr:col>
          <xdr:colOff>342900</xdr:colOff>
          <xdr:row>24</xdr:row>
          <xdr:rowOff>0</xdr:rowOff>
        </xdr:to>
        <xdr:sp macro="" textlink="">
          <xdr:nvSpPr>
            <xdr:cNvPr id="37987" name="Check Box 1123" hidden="1">
              <a:extLst>
                <a:ext uri="{63B3BB69-23CF-44E3-9099-C40C66FF867C}">
                  <a14:compatExt spid="_x0000_s37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19050</xdr:rowOff>
        </xdr:from>
        <xdr:to>
          <xdr:col>7</xdr:col>
          <xdr:colOff>247650</xdr:colOff>
          <xdr:row>25</xdr:row>
          <xdr:rowOff>0</xdr:rowOff>
        </xdr:to>
        <xdr:sp macro="" textlink="">
          <xdr:nvSpPr>
            <xdr:cNvPr id="37994" name="Check Box 1130" hidden="1">
              <a:extLst>
                <a:ext uri="{63B3BB69-23CF-44E3-9099-C40C66FF867C}">
                  <a14:compatExt spid="_x0000_s37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19050</xdr:rowOff>
        </xdr:from>
        <xdr:to>
          <xdr:col>8</xdr:col>
          <xdr:colOff>247650</xdr:colOff>
          <xdr:row>25</xdr:row>
          <xdr:rowOff>0</xdr:rowOff>
        </xdr:to>
        <xdr:sp macro="" textlink="">
          <xdr:nvSpPr>
            <xdr:cNvPr id="37995" name="Check Box 1131" hidden="1">
              <a:extLst>
                <a:ext uri="{63B3BB69-23CF-44E3-9099-C40C66FF867C}">
                  <a14:compatExt spid="_x0000_s37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19050</xdr:rowOff>
        </xdr:from>
        <xdr:to>
          <xdr:col>9</xdr:col>
          <xdr:colOff>247650</xdr:colOff>
          <xdr:row>25</xdr:row>
          <xdr:rowOff>0</xdr:rowOff>
        </xdr:to>
        <xdr:sp macro="" textlink="">
          <xdr:nvSpPr>
            <xdr:cNvPr id="37996" name="Check Box 1132" hidden="1">
              <a:extLst>
                <a:ext uri="{63B3BB69-23CF-44E3-9099-C40C66FF867C}">
                  <a14:compatExt spid="_x0000_s37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19050</xdr:rowOff>
        </xdr:from>
        <xdr:to>
          <xdr:col>10</xdr:col>
          <xdr:colOff>247650</xdr:colOff>
          <xdr:row>25</xdr:row>
          <xdr:rowOff>0</xdr:rowOff>
        </xdr:to>
        <xdr:sp macro="" textlink="">
          <xdr:nvSpPr>
            <xdr:cNvPr id="37997" name="Check Box 1133" hidden="1">
              <a:extLst>
                <a:ext uri="{63B3BB69-23CF-44E3-9099-C40C66FF867C}">
                  <a14:compatExt spid="_x0000_s37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19050</xdr:rowOff>
        </xdr:from>
        <xdr:to>
          <xdr:col>11</xdr:col>
          <xdr:colOff>247650</xdr:colOff>
          <xdr:row>25</xdr:row>
          <xdr:rowOff>0</xdr:rowOff>
        </xdr:to>
        <xdr:sp macro="" textlink="">
          <xdr:nvSpPr>
            <xdr:cNvPr id="37998" name="Check Box 1134" hidden="1">
              <a:extLst>
                <a:ext uri="{63B3BB69-23CF-44E3-9099-C40C66FF867C}">
                  <a14:compatExt spid="_x0000_s37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24</xdr:row>
          <xdr:rowOff>19050</xdr:rowOff>
        </xdr:from>
        <xdr:to>
          <xdr:col>12</xdr:col>
          <xdr:colOff>342900</xdr:colOff>
          <xdr:row>25</xdr:row>
          <xdr:rowOff>0</xdr:rowOff>
        </xdr:to>
        <xdr:sp macro="" textlink="">
          <xdr:nvSpPr>
            <xdr:cNvPr id="37999" name="Check Box 1135" hidden="1">
              <a:extLst>
                <a:ext uri="{63B3BB69-23CF-44E3-9099-C40C66FF867C}">
                  <a14:compatExt spid="_x0000_s37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25</xdr:row>
          <xdr:rowOff>19050</xdr:rowOff>
        </xdr:from>
        <xdr:to>
          <xdr:col>7</xdr:col>
          <xdr:colOff>247650</xdr:colOff>
          <xdr:row>26</xdr:row>
          <xdr:rowOff>0</xdr:rowOff>
        </xdr:to>
        <xdr:sp macro="" textlink="">
          <xdr:nvSpPr>
            <xdr:cNvPr id="38000" name="Check Box 1136" hidden="1">
              <a:extLst>
                <a:ext uri="{63B3BB69-23CF-44E3-9099-C40C66FF867C}">
                  <a14:compatExt spid="_x0000_s38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19050</xdr:rowOff>
        </xdr:from>
        <xdr:to>
          <xdr:col>8</xdr:col>
          <xdr:colOff>247650</xdr:colOff>
          <xdr:row>26</xdr:row>
          <xdr:rowOff>0</xdr:rowOff>
        </xdr:to>
        <xdr:sp macro="" textlink="">
          <xdr:nvSpPr>
            <xdr:cNvPr id="38001" name="Check Box 1137" hidden="1">
              <a:extLst>
                <a:ext uri="{63B3BB69-23CF-44E3-9099-C40C66FF867C}">
                  <a14:compatExt spid="_x0000_s38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25</xdr:row>
          <xdr:rowOff>19050</xdr:rowOff>
        </xdr:from>
        <xdr:to>
          <xdr:col>9</xdr:col>
          <xdr:colOff>247650</xdr:colOff>
          <xdr:row>26</xdr:row>
          <xdr:rowOff>0</xdr:rowOff>
        </xdr:to>
        <xdr:sp macro="" textlink="">
          <xdr:nvSpPr>
            <xdr:cNvPr id="38002" name="Check Box 1138" hidden="1">
              <a:extLst>
                <a:ext uri="{63B3BB69-23CF-44E3-9099-C40C66FF867C}">
                  <a14:compatExt spid="_x0000_s38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19050</xdr:rowOff>
        </xdr:from>
        <xdr:to>
          <xdr:col>10</xdr:col>
          <xdr:colOff>247650</xdr:colOff>
          <xdr:row>26</xdr:row>
          <xdr:rowOff>0</xdr:rowOff>
        </xdr:to>
        <xdr:sp macro="" textlink="">
          <xdr:nvSpPr>
            <xdr:cNvPr id="38003" name="Check Box 1139" hidden="1">
              <a:extLst>
                <a:ext uri="{63B3BB69-23CF-44E3-9099-C40C66FF867C}">
                  <a14:compatExt spid="_x0000_s38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25</xdr:row>
          <xdr:rowOff>19050</xdr:rowOff>
        </xdr:from>
        <xdr:to>
          <xdr:col>11</xdr:col>
          <xdr:colOff>247650</xdr:colOff>
          <xdr:row>26</xdr:row>
          <xdr:rowOff>0</xdr:rowOff>
        </xdr:to>
        <xdr:sp macro="" textlink="">
          <xdr:nvSpPr>
            <xdr:cNvPr id="38004" name="Check Box 1140" hidden="1">
              <a:extLst>
                <a:ext uri="{63B3BB69-23CF-44E3-9099-C40C66FF867C}">
                  <a14:compatExt spid="_x0000_s38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25</xdr:row>
          <xdr:rowOff>19050</xdr:rowOff>
        </xdr:from>
        <xdr:to>
          <xdr:col>12</xdr:col>
          <xdr:colOff>342900</xdr:colOff>
          <xdr:row>26</xdr:row>
          <xdr:rowOff>0</xdr:rowOff>
        </xdr:to>
        <xdr:sp macro="" textlink="">
          <xdr:nvSpPr>
            <xdr:cNvPr id="38005" name="Check Box 1141" hidden="1">
              <a:extLst>
                <a:ext uri="{63B3BB69-23CF-44E3-9099-C40C66FF867C}">
                  <a14:compatExt spid="_x0000_s38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19050</xdr:rowOff>
        </xdr:from>
        <xdr:to>
          <xdr:col>7</xdr:col>
          <xdr:colOff>247650</xdr:colOff>
          <xdr:row>27</xdr:row>
          <xdr:rowOff>0</xdr:rowOff>
        </xdr:to>
        <xdr:sp macro="" textlink="">
          <xdr:nvSpPr>
            <xdr:cNvPr id="38006" name="Check Box 1142" hidden="1">
              <a:extLst>
                <a:ext uri="{63B3BB69-23CF-44E3-9099-C40C66FF867C}">
                  <a14:compatExt spid="_x0000_s38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19050</xdr:rowOff>
        </xdr:from>
        <xdr:to>
          <xdr:col>8</xdr:col>
          <xdr:colOff>247650</xdr:colOff>
          <xdr:row>27</xdr:row>
          <xdr:rowOff>0</xdr:rowOff>
        </xdr:to>
        <xdr:sp macro="" textlink="">
          <xdr:nvSpPr>
            <xdr:cNvPr id="38007" name="Check Box 1143" hidden="1">
              <a:extLst>
                <a:ext uri="{63B3BB69-23CF-44E3-9099-C40C66FF867C}">
                  <a14:compatExt spid="_x0000_s38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19050</xdr:rowOff>
        </xdr:from>
        <xdr:to>
          <xdr:col>9</xdr:col>
          <xdr:colOff>247650</xdr:colOff>
          <xdr:row>27</xdr:row>
          <xdr:rowOff>0</xdr:rowOff>
        </xdr:to>
        <xdr:sp macro="" textlink="">
          <xdr:nvSpPr>
            <xdr:cNvPr id="38008" name="Check Box 1144" hidden="1">
              <a:extLst>
                <a:ext uri="{63B3BB69-23CF-44E3-9099-C40C66FF867C}">
                  <a14:compatExt spid="_x0000_s38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19050</xdr:rowOff>
        </xdr:from>
        <xdr:to>
          <xdr:col>10</xdr:col>
          <xdr:colOff>247650</xdr:colOff>
          <xdr:row>27</xdr:row>
          <xdr:rowOff>0</xdr:rowOff>
        </xdr:to>
        <xdr:sp macro="" textlink="">
          <xdr:nvSpPr>
            <xdr:cNvPr id="38009" name="Check Box 1145" hidden="1">
              <a:extLst>
                <a:ext uri="{63B3BB69-23CF-44E3-9099-C40C66FF867C}">
                  <a14:compatExt spid="_x0000_s38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26</xdr:row>
          <xdr:rowOff>19050</xdr:rowOff>
        </xdr:from>
        <xdr:to>
          <xdr:col>11</xdr:col>
          <xdr:colOff>247650</xdr:colOff>
          <xdr:row>27</xdr:row>
          <xdr:rowOff>0</xdr:rowOff>
        </xdr:to>
        <xdr:sp macro="" textlink="">
          <xdr:nvSpPr>
            <xdr:cNvPr id="38010" name="Check Box 1146" hidden="1">
              <a:extLst>
                <a:ext uri="{63B3BB69-23CF-44E3-9099-C40C66FF867C}">
                  <a14:compatExt spid="_x0000_s38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26</xdr:row>
          <xdr:rowOff>19050</xdr:rowOff>
        </xdr:from>
        <xdr:to>
          <xdr:col>12</xdr:col>
          <xdr:colOff>342900</xdr:colOff>
          <xdr:row>27</xdr:row>
          <xdr:rowOff>0</xdr:rowOff>
        </xdr:to>
        <xdr:sp macro="" textlink="">
          <xdr:nvSpPr>
            <xdr:cNvPr id="38011" name="Check Box 1147" hidden="1">
              <a:extLst>
                <a:ext uri="{63B3BB69-23CF-44E3-9099-C40C66FF867C}">
                  <a14:compatExt spid="_x0000_s38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19050</xdr:rowOff>
        </xdr:from>
        <xdr:to>
          <xdr:col>6</xdr:col>
          <xdr:colOff>247650</xdr:colOff>
          <xdr:row>6</xdr:row>
          <xdr:rowOff>0</xdr:rowOff>
        </xdr:to>
        <xdr:sp macro="" textlink="">
          <xdr:nvSpPr>
            <xdr:cNvPr id="38013" name="Check Box 1149" hidden="1">
              <a:extLst>
                <a:ext uri="{63B3BB69-23CF-44E3-9099-C40C66FF867C}">
                  <a14:compatExt spid="_x0000_s38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19050</xdr:rowOff>
        </xdr:from>
        <xdr:to>
          <xdr:col>7</xdr:col>
          <xdr:colOff>247650</xdr:colOff>
          <xdr:row>6</xdr:row>
          <xdr:rowOff>0</xdr:rowOff>
        </xdr:to>
        <xdr:sp macro="" textlink="">
          <xdr:nvSpPr>
            <xdr:cNvPr id="38014" name="Check Box 1150" hidden="1">
              <a:extLst>
                <a:ext uri="{63B3BB69-23CF-44E3-9099-C40C66FF867C}">
                  <a14:compatExt spid="_x0000_s38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</xdr:row>
          <xdr:rowOff>19050</xdr:rowOff>
        </xdr:from>
        <xdr:to>
          <xdr:col>8</xdr:col>
          <xdr:colOff>247650</xdr:colOff>
          <xdr:row>6</xdr:row>
          <xdr:rowOff>0</xdr:rowOff>
        </xdr:to>
        <xdr:sp macro="" textlink="">
          <xdr:nvSpPr>
            <xdr:cNvPr id="38015" name="Check Box 1151" hidden="1">
              <a:extLst>
                <a:ext uri="{63B3BB69-23CF-44E3-9099-C40C66FF867C}">
                  <a14:compatExt spid="_x0000_s38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</xdr:row>
          <xdr:rowOff>19050</xdr:rowOff>
        </xdr:from>
        <xdr:to>
          <xdr:col>9</xdr:col>
          <xdr:colOff>247650</xdr:colOff>
          <xdr:row>6</xdr:row>
          <xdr:rowOff>0</xdr:rowOff>
        </xdr:to>
        <xdr:sp macro="" textlink="">
          <xdr:nvSpPr>
            <xdr:cNvPr id="38016" name="Check Box 1152" hidden="1">
              <a:extLst>
                <a:ext uri="{63B3BB69-23CF-44E3-9099-C40C66FF867C}">
                  <a14:compatExt spid="_x0000_s38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</xdr:row>
          <xdr:rowOff>19050</xdr:rowOff>
        </xdr:from>
        <xdr:to>
          <xdr:col>10</xdr:col>
          <xdr:colOff>247650</xdr:colOff>
          <xdr:row>6</xdr:row>
          <xdr:rowOff>0</xdr:rowOff>
        </xdr:to>
        <xdr:sp macro="" textlink="">
          <xdr:nvSpPr>
            <xdr:cNvPr id="38017" name="Check Box 1153" hidden="1">
              <a:extLst>
                <a:ext uri="{63B3BB69-23CF-44E3-9099-C40C66FF867C}">
                  <a14:compatExt spid="_x0000_s38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</xdr:row>
          <xdr:rowOff>19050</xdr:rowOff>
        </xdr:from>
        <xdr:to>
          <xdr:col>11</xdr:col>
          <xdr:colOff>247650</xdr:colOff>
          <xdr:row>6</xdr:row>
          <xdr:rowOff>0</xdr:rowOff>
        </xdr:to>
        <xdr:sp macro="" textlink="">
          <xdr:nvSpPr>
            <xdr:cNvPr id="38018" name="Check Box 1154" hidden="1">
              <a:extLst>
                <a:ext uri="{63B3BB69-23CF-44E3-9099-C40C66FF867C}">
                  <a14:compatExt spid="_x0000_s38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5</xdr:row>
          <xdr:rowOff>19050</xdr:rowOff>
        </xdr:from>
        <xdr:to>
          <xdr:col>12</xdr:col>
          <xdr:colOff>342900</xdr:colOff>
          <xdr:row>6</xdr:row>
          <xdr:rowOff>0</xdr:rowOff>
        </xdr:to>
        <xdr:sp macro="" textlink="">
          <xdr:nvSpPr>
            <xdr:cNvPr id="38019" name="Check Box 1155" hidden="1">
              <a:extLst>
                <a:ext uri="{63B3BB69-23CF-44E3-9099-C40C66FF867C}">
                  <a14:compatExt spid="_x0000_s38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</xdr:row>
          <xdr:rowOff>19050</xdr:rowOff>
        </xdr:from>
        <xdr:to>
          <xdr:col>5</xdr:col>
          <xdr:colOff>390525</xdr:colOff>
          <xdr:row>5</xdr:row>
          <xdr:rowOff>0</xdr:rowOff>
        </xdr:to>
        <xdr:sp macro="" textlink="">
          <xdr:nvSpPr>
            <xdr:cNvPr id="38023" name="Check Box 1159" hidden="1">
              <a:extLst>
                <a:ext uri="{63B3BB69-23CF-44E3-9099-C40C66FF867C}">
                  <a14:compatExt spid="_x0000_s38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</xdr:row>
          <xdr:rowOff>19050</xdr:rowOff>
        </xdr:from>
        <xdr:to>
          <xdr:col>5</xdr:col>
          <xdr:colOff>390525</xdr:colOff>
          <xdr:row>6</xdr:row>
          <xdr:rowOff>0</xdr:rowOff>
        </xdr:to>
        <xdr:sp macro="" textlink="">
          <xdr:nvSpPr>
            <xdr:cNvPr id="38024" name="Check Box 1160" hidden="1">
              <a:extLst>
                <a:ext uri="{63B3BB69-23CF-44E3-9099-C40C66FF867C}">
                  <a14:compatExt spid="_x0000_s38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</xdr:row>
          <xdr:rowOff>19050</xdr:rowOff>
        </xdr:from>
        <xdr:to>
          <xdr:col>5</xdr:col>
          <xdr:colOff>390525</xdr:colOff>
          <xdr:row>7</xdr:row>
          <xdr:rowOff>0</xdr:rowOff>
        </xdr:to>
        <xdr:sp macro="" textlink="">
          <xdr:nvSpPr>
            <xdr:cNvPr id="38025" name="Check Box 1161" hidden="1">
              <a:extLst>
                <a:ext uri="{63B3BB69-23CF-44E3-9099-C40C66FF867C}">
                  <a14:compatExt spid="_x0000_s38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</xdr:row>
          <xdr:rowOff>19050</xdr:rowOff>
        </xdr:from>
        <xdr:to>
          <xdr:col>5</xdr:col>
          <xdr:colOff>390525</xdr:colOff>
          <xdr:row>8</xdr:row>
          <xdr:rowOff>0</xdr:rowOff>
        </xdr:to>
        <xdr:sp macro="" textlink="">
          <xdr:nvSpPr>
            <xdr:cNvPr id="38026" name="Check Box 1162" hidden="1">
              <a:extLst>
                <a:ext uri="{63B3BB69-23CF-44E3-9099-C40C66FF867C}">
                  <a14:compatExt spid="_x0000_s38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</xdr:row>
          <xdr:rowOff>19050</xdr:rowOff>
        </xdr:from>
        <xdr:to>
          <xdr:col>5</xdr:col>
          <xdr:colOff>390525</xdr:colOff>
          <xdr:row>9</xdr:row>
          <xdr:rowOff>0</xdr:rowOff>
        </xdr:to>
        <xdr:sp macro="" textlink="">
          <xdr:nvSpPr>
            <xdr:cNvPr id="38027" name="Check Box 1163" hidden="1">
              <a:extLst>
                <a:ext uri="{63B3BB69-23CF-44E3-9099-C40C66FF867C}">
                  <a14:compatExt spid="_x0000_s38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</xdr:row>
          <xdr:rowOff>19050</xdr:rowOff>
        </xdr:from>
        <xdr:to>
          <xdr:col>5</xdr:col>
          <xdr:colOff>390525</xdr:colOff>
          <xdr:row>10</xdr:row>
          <xdr:rowOff>0</xdr:rowOff>
        </xdr:to>
        <xdr:sp macro="" textlink="">
          <xdr:nvSpPr>
            <xdr:cNvPr id="38028" name="Check Box 1164" hidden="1">
              <a:extLst>
                <a:ext uri="{63B3BB69-23CF-44E3-9099-C40C66FF867C}">
                  <a14:compatExt spid="_x0000_s38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</xdr:row>
          <xdr:rowOff>19050</xdr:rowOff>
        </xdr:from>
        <xdr:to>
          <xdr:col>5</xdr:col>
          <xdr:colOff>390525</xdr:colOff>
          <xdr:row>23</xdr:row>
          <xdr:rowOff>0</xdr:rowOff>
        </xdr:to>
        <xdr:sp macro="" textlink="">
          <xdr:nvSpPr>
            <xdr:cNvPr id="38029" name="Check Box 1165" hidden="1">
              <a:extLst>
                <a:ext uri="{63B3BB69-23CF-44E3-9099-C40C66FF867C}">
                  <a14:compatExt spid="_x0000_s38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</xdr:row>
          <xdr:rowOff>19050</xdr:rowOff>
        </xdr:from>
        <xdr:to>
          <xdr:col>5</xdr:col>
          <xdr:colOff>390525</xdr:colOff>
          <xdr:row>24</xdr:row>
          <xdr:rowOff>0</xdr:rowOff>
        </xdr:to>
        <xdr:sp macro="" textlink="">
          <xdr:nvSpPr>
            <xdr:cNvPr id="38030" name="Check Box 1166" hidden="1">
              <a:extLst>
                <a:ext uri="{63B3BB69-23CF-44E3-9099-C40C66FF867C}">
                  <a14:compatExt spid="_x0000_s38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19050</xdr:rowOff>
        </xdr:from>
        <xdr:to>
          <xdr:col>5</xdr:col>
          <xdr:colOff>390525</xdr:colOff>
          <xdr:row>25</xdr:row>
          <xdr:rowOff>0</xdr:rowOff>
        </xdr:to>
        <xdr:sp macro="" textlink="">
          <xdr:nvSpPr>
            <xdr:cNvPr id="38031" name="Check Box 1167" hidden="1">
              <a:extLst>
                <a:ext uri="{63B3BB69-23CF-44E3-9099-C40C66FF867C}">
                  <a14:compatExt spid="_x0000_s38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</xdr:row>
          <xdr:rowOff>19050</xdr:rowOff>
        </xdr:from>
        <xdr:to>
          <xdr:col>5</xdr:col>
          <xdr:colOff>390525</xdr:colOff>
          <xdr:row>26</xdr:row>
          <xdr:rowOff>0</xdr:rowOff>
        </xdr:to>
        <xdr:sp macro="" textlink="">
          <xdr:nvSpPr>
            <xdr:cNvPr id="38032" name="Check Box 1168" hidden="1">
              <a:extLst>
                <a:ext uri="{63B3BB69-23CF-44E3-9099-C40C66FF867C}">
                  <a14:compatExt spid="_x0000_s38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</xdr:row>
          <xdr:rowOff>19050</xdr:rowOff>
        </xdr:from>
        <xdr:to>
          <xdr:col>5</xdr:col>
          <xdr:colOff>390525</xdr:colOff>
          <xdr:row>27</xdr:row>
          <xdr:rowOff>0</xdr:rowOff>
        </xdr:to>
        <xdr:sp macro="" textlink="">
          <xdr:nvSpPr>
            <xdr:cNvPr id="38033" name="Check Box 1169" hidden="1">
              <a:extLst>
                <a:ext uri="{63B3BB69-23CF-44E3-9099-C40C66FF867C}">
                  <a14:compatExt spid="_x0000_s38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19050</xdr:rowOff>
        </xdr:from>
        <xdr:to>
          <xdr:col>4</xdr:col>
          <xdr:colOff>390525</xdr:colOff>
          <xdr:row>24</xdr:row>
          <xdr:rowOff>0</xdr:rowOff>
        </xdr:to>
        <xdr:sp macro="" textlink="">
          <xdr:nvSpPr>
            <xdr:cNvPr id="38034" name="Check Box 1170" hidden="1">
              <a:extLst>
                <a:ext uri="{63B3BB69-23CF-44E3-9099-C40C66FF867C}">
                  <a14:compatExt spid="_x0000_s38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24</xdr:row>
          <xdr:rowOff>19050</xdr:rowOff>
        </xdr:from>
        <xdr:to>
          <xdr:col>4</xdr:col>
          <xdr:colOff>390525</xdr:colOff>
          <xdr:row>25</xdr:row>
          <xdr:rowOff>0</xdr:rowOff>
        </xdr:to>
        <xdr:sp macro="" textlink="">
          <xdr:nvSpPr>
            <xdr:cNvPr id="38035" name="Check Box 1171" hidden="1">
              <a:extLst>
                <a:ext uri="{63B3BB69-23CF-44E3-9099-C40C66FF867C}">
                  <a14:compatExt spid="_x0000_s38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25</xdr:row>
          <xdr:rowOff>19050</xdr:rowOff>
        </xdr:from>
        <xdr:to>
          <xdr:col>4</xdr:col>
          <xdr:colOff>390525</xdr:colOff>
          <xdr:row>26</xdr:row>
          <xdr:rowOff>0</xdr:rowOff>
        </xdr:to>
        <xdr:sp macro="" textlink="">
          <xdr:nvSpPr>
            <xdr:cNvPr id="38036" name="Check Box 1172" hidden="1">
              <a:extLst>
                <a:ext uri="{63B3BB69-23CF-44E3-9099-C40C66FF867C}">
                  <a14:compatExt spid="_x0000_s38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26</xdr:row>
          <xdr:rowOff>19050</xdr:rowOff>
        </xdr:from>
        <xdr:to>
          <xdr:col>4</xdr:col>
          <xdr:colOff>390525</xdr:colOff>
          <xdr:row>27</xdr:row>
          <xdr:rowOff>0</xdr:rowOff>
        </xdr:to>
        <xdr:sp macro="" textlink="">
          <xdr:nvSpPr>
            <xdr:cNvPr id="38037" name="Check Box 1173" hidden="1">
              <a:extLst>
                <a:ext uri="{63B3BB69-23CF-44E3-9099-C40C66FF867C}">
                  <a14:compatExt spid="_x0000_s38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27</xdr:row>
          <xdr:rowOff>19050</xdr:rowOff>
        </xdr:from>
        <xdr:to>
          <xdr:col>6</xdr:col>
          <xdr:colOff>247650</xdr:colOff>
          <xdr:row>28</xdr:row>
          <xdr:rowOff>0</xdr:rowOff>
        </xdr:to>
        <xdr:sp macro="" textlink="">
          <xdr:nvSpPr>
            <xdr:cNvPr id="38052" name="Check Box 1188" hidden="1">
              <a:extLst>
                <a:ext uri="{63B3BB69-23CF-44E3-9099-C40C66FF867C}">
                  <a14:compatExt spid="_x0000_s38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27</xdr:row>
          <xdr:rowOff>19050</xdr:rowOff>
        </xdr:from>
        <xdr:to>
          <xdr:col>7</xdr:col>
          <xdr:colOff>247650</xdr:colOff>
          <xdr:row>28</xdr:row>
          <xdr:rowOff>0</xdr:rowOff>
        </xdr:to>
        <xdr:sp macro="" textlink="">
          <xdr:nvSpPr>
            <xdr:cNvPr id="38053" name="Check Box 1189" hidden="1">
              <a:extLst>
                <a:ext uri="{63B3BB69-23CF-44E3-9099-C40C66FF867C}">
                  <a14:compatExt spid="_x0000_s38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19050</xdr:rowOff>
        </xdr:from>
        <xdr:to>
          <xdr:col>8</xdr:col>
          <xdr:colOff>247650</xdr:colOff>
          <xdr:row>28</xdr:row>
          <xdr:rowOff>0</xdr:rowOff>
        </xdr:to>
        <xdr:sp macro="" textlink="">
          <xdr:nvSpPr>
            <xdr:cNvPr id="38054" name="Check Box 1190" hidden="1">
              <a:extLst>
                <a:ext uri="{63B3BB69-23CF-44E3-9099-C40C66FF867C}">
                  <a14:compatExt spid="_x0000_s38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19050</xdr:rowOff>
        </xdr:from>
        <xdr:to>
          <xdr:col>9</xdr:col>
          <xdr:colOff>247650</xdr:colOff>
          <xdr:row>28</xdr:row>
          <xdr:rowOff>0</xdr:rowOff>
        </xdr:to>
        <xdr:sp macro="" textlink="">
          <xdr:nvSpPr>
            <xdr:cNvPr id="38055" name="Check Box 1191" hidden="1">
              <a:extLst>
                <a:ext uri="{63B3BB69-23CF-44E3-9099-C40C66FF867C}">
                  <a14:compatExt spid="_x0000_s38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27</xdr:row>
          <xdr:rowOff>19050</xdr:rowOff>
        </xdr:from>
        <xdr:to>
          <xdr:col>10</xdr:col>
          <xdr:colOff>247650</xdr:colOff>
          <xdr:row>28</xdr:row>
          <xdr:rowOff>0</xdr:rowOff>
        </xdr:to>
        <xdr:sp macro="" textlink="">
          <xdr:nvSpPr>
            <xdr:cNvPr id="38056" name="Check Box 1192" hidden="1">
              <a:extLst>
                <a:ext uri="{63B3BB69-23CF-44E3-9099-C40C66FF867C}">
                  <a14:compatExt spid="_x0000_s38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27</xdr:row>
          <xdr:rowOff>19050</xdr:rowOff>
        </xdr:from>
        <xdr:to>
          <xdr:col>11</xdr:col>
          <xdr:colOff>247650</xdr:colOff>
          <xdr:row>28</xdr:row>
          <xdr:rowOff>0</xdr:rowOff>
        </xdr:to>
        <xdr:sp macro="" textlink="">
          <xdr:nvSpPr>
            <xdr:cNvPr id="38057" name="Check Box 1193" hidden="1">
              <a:extLst>
                <a:ext uri="{63B3BB69-23CF-44E3-9099-C40C66FF867C}">
                  <a14:compatExt spid="_x0000_s38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27</xdr:row>
          <xdr:rowOff>19050</xdr:rowOff>
        </xdr:from>
        <xdr:to>
          <xdr:col>12</xdr:col>
          <xdr:colOff>342900</xdr:colOff>
          <xdr:row>28</xdr:row>
          <xdr:rowOff>0</xdr:rowOff>
        </xdr:to>
        <xdr:sp macro="" textlink="">
          <xdr:nvSpPr>
            <xdr:cNvPr id="38058" name="Check Box 1194" hidden="1">
              <a:extLst>
                <a:ext uri="{63B3BB69-23CF-44E3-9099-C40C66FF867C}">
                  <a14:compatExt spid="_x0000_s38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19050</xdr:rowOff>
        </xdr:from>
        <xdr:to>
          <xdr:col>5</xdr:col>
          <xdr:colOff>390525</xdr:colOff>
          <xdr:row>28</xdr:row>
          <xdr:rowOff>0</xdr:rowOff>
        </xdr:to>
        <xdr:sp macro="" textlink="">
          <xdr:nvSpPr>
            <xdr:cNvPr id="38059" name="Check Box 1195" hidden="1">
              <a:extLst>
                <a:ext uri="{63B3BB69-23CF-44E3-9099-C40C66FF867C}">
                  <a14:compatExt spid="_x0000_s38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27</xdr:row>
          <xdr:rowOff>19050</xdr:rowOff>
        </xdr:from>
        <xdr:to>
          <xdr:col>4</xdr:col>
          <xdr:colOff>390525</xdr:colOff>
          <xdr:row>28</xdr:row>
          <xdr:rowOff>0</xdr:rowOff>
        </xdr:to>
        <xdr:sp macro="" textlink="">
          <xdr:nvSpPr>
            <xdr:cNvPr id="38060" name="Check Box 1196" hidden="1">
              <a:extLst>
                <a:ext uri="{63B3BB69-23CF-44E3-9099-C40C66FF867C}">
                  <a14:compatExt spid="_x0000_s38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</xdr:row>
          <xdr:rowOff>9525</xdr:rowOff>
        </xdr:from>
        <xdr:to>
          <xdr:col>16</xdr:col>
          <xdr:colOff>552450</xdr:colOff>
          <xdr:row>27</xdr:row>
          <xdr:rowOff>3361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ジェノグラム!$B$3:$DS$53" spid="_x0000_s504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895850" y="523875"/>
              <a:ext cx="7562850" cy="41052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42332</xdr:colOff>
      <xdr:row>26</xdr:row>
      <xdr:rowOff>14816</xdr:rowOff>
    </xdr:from>
    <xdr:to>
      <xdr:col>61</xdr:col>
      <xdr:colOff>105832</xdr:colOff>
      <xdr:row>26</xdr:row>
      <xdr:rowOff>2758016</xdr:rowOff>
    </xdr:to>
    <xdr:graphicFrame macro="">
      <xdr:nvGraphicFramePr>
        <xdr:cNvPr id="23" name="図表 2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</xdr:colOff>
          <xdr:row>25</xdr:row>
          <xdr:rowOff>201085</xdr:rowOff>
        </xdr:from>
        <xdr:to>
          <xdr:col>32</xdr:col>
          <xdr:colOff>10583</xdr:colOff>
          <xdr:row>26</xdr:row>
          <xdr:rowOff>2889250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ジェノグラム!$B$3:$DS$53" spid="_x0000_s4131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" y="5778502"/>
              <a:ext cx="5058831" cy="29421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11905</xdr:rowOff>
        </xdr:from>
        <xdr:to>
          <xdr:col>53</xdr:col>
          <xdr:colOff>9525</xdr:colOff>
          <xdr:row>58</xdr:row>
          <xdr:rowOff>11906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１_2計画案週'!$E$12:$BA$59" spid="_x0000_s453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0" y="1690686"/>
              <a:ext cx="11677650" cy="85725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</xdr:colOff>
          <xdr:row>11</xdr:row>
          <xdr:rowOff>11203</xdr:rowOff>
        </xdr:from>
        <xdr:to>
          <xdr:col>54</xdr:col>
          <xdr:colOff>-1</xdr:colOff>
          <xdr:row>59</xdr:row>
          <xdr:rowOff>11906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１_2計画案週'!$E$12:$BA$59" spid="_x0000_s259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35790" y="2016466"/>
              <a:ext cx="11463420" cy="72196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54</xdr:col>
          <xdr:colOff>0</xdr:colOff>
          <xdr:row>59</xdr:row>
          <xdr:rowOff>9525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2_2計画週'!$E$12:$BA$59" spid="_x0000_s266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0" y="2009775"/>
              <a:ext cx="11639550" cy="7324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87" Type="http://schemas.openxmlformats.org/officeDocument/2006/relationships/ctrlProp" Target="../ctrlProps/ctrlProp85.xml"/><Relationship Id="rId102" Type="http://schemas.openxmlformats.org/officeDocument/2006/relationships/ctrlProp" Target="../ctrlProps/ctrlProp100.xml"/><Relationship Id="rId110" Type="http://schemas.openxmlformats.org/officeDocument/2006/relationships/ctrlProp" Target="../ctrlProps/ctrlProp108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zoomScaleNormal="100" workbookViewId="0">
      <pane ySplit="1" topLeftCell="A2" activePane="bottomLeft" state="frozen"/>
      <selection pane="bottomLeft" activeCell="D3" sqref="D3"/>
    </sheetView>
  </sheetViews>
  <sheetFormatPr defaultRowHeight="13.5"/>
  <cols>
    <col min="1" max="1" width="9" style="167"/>
    <col min="2" max="2" width="4.25" customWidth="1"/>
    <col min="3" max="3" width="19.375" customWidth="1"/>
    <col min="4" max="4" width="28.375" customWidth="1"/>
    <col min="6" max="6" width="11.625" bestFit="1" customWidth="1"/>
  </cols>
  <sheetData>
    <row r="1" spans="1:7">
      <c r="A1" s="320" t="s">
        <v>260</v>
      </c>
      <c r="C1" s="166" t="s">
        <v>261</v>
      </c>
    </row>
    <row r="2" spans="1:7" s="105" customFormat="1" ht="15.95" customHeight="1">
      <c r="A2" s="321"/>
      <c r="C2" s="105" t="s">
        <v>88</v>
      </c>
    </row>
    <row r="3" spans="1:7" ht="15.95" customHeight="1">
      <c r="A3" s="167">
        <v>1</v>
      </c>
      <c r="C3" s="295" t="s">
        <v>0</v>
      </c>
      <c r="D3" s="306"/>
    </row>
    <row r="4" spans="1:7" ht="15.95" customHeight="1">
      <c r="A4" s="167">
        <f>MAX(A$3:A3)+1</f>
        <v>2</v>
      </c>
      <c r="C4" s="303" t="s">
        <v>17</v>
      </c>
      <c r="D4" s="305"/>
    </row>
    <row r="5" spans="1:7" ht="15.95" customHeight="1">
      <c r="A5" s="167">
        <f>MAX(A$3:A4)+1</f>
        <v>3</v>
      </c>
      <c r="C5" s="295" t="s">
        <v>73</v>
      </c>
      <c r="D5" s="306"/>
    </row>
    <row r="6" spans="1:7" ht="15.95" customHeight="1">
      <c r="A6" s="167">
        <f>MAX(A$3:A5)+1</f>
        <v>4</v>
      </c>
      <c r="C6" s="296" t="s">
        <v>74</v>
      </c>
      <c r="D6" s="311"/>
      <c r="F6">
        <f>IF(D5="西暦",D6,IF(D5="平成",1988+D6,IF(D5="昭和",1925+D6,IF(D5="大正",1911+D6,D6))))</f>
        <v>0</v>
      </c>
      <c r="G6" t="s">
        <v>227</v>
      </c>
    </row>
    <row r="7" spans="1:7" ht="15.95" customHeight="1">
      <c r="A7" s="167">
        <f>MAX(A$3:A6)+1</f>
        <v>5</v>
      </c>
      <c r="C7" s="296" t="s">
        <v>75</v>
      </c>
      <c r="D7" s="312"/>
      <c r="F7" s="81" t="e">
        <f>DATE(F6,D7,D8)</f>
        <v>#NUM!</v>
      </c>
    </row>
    <row r="8" spans="1:7" ht="15.95" customHeight="1">
      <c r="A8" s="167">
        <f>MAX(A$3:A7)+1</f>
        <v>6</v>
      </c>
      <c r="C8" s="296" t="s">
        <v>76</v>
      </c>
      <c r="D8" s="313"/>
    </row>
    <row r="9" spans="1:7" ht="15.95" customHeight="1">
      <c r="A9" s="167">
        <f>MAX(A$3:A8)+1</f>
        <v>7</v>
      </c>
      <c r="C9" s="300" t="s">
        <v>77</v>
      </c>
      <c r="D9" s="304" t="str">
        <f ca="1">IFERROR(DATEDIF(F7,TODAY(),"y"),"")</f>
        <v/>
      </c>
    </row>
    <row r="10" spans="1:7" ht="15.95" customHeight="1">
      <c r="A10" s="167">
        <f>MAX(A$3:A9)+1</f>
        <v>8</v>
      </c>
      <c r="C10" s="296" t="s">
        <v>78</v>
      </c>
      <c r="D10" s="310"/>
    </row>
    <row r="11" spans="1:7" ht="15.95" customHeight="1">
      <c r="A11" s="167">
        <f>MAX(A$3:A10)+1</f>
        <v>9</v>
      </c>
      <c r="C11" s="296" t="s">
        <v>80</v>
      </c>
      <c r="D11" s="310"/>
    </row>
    <row r="12" spans="1:7" ht="15.95" customHeight="1">
      <c r="A12" s="167">
        <f>MAX(A$3:A11)+1</f>
        <v>10</v>
      </c>
      <c r="C12" s="296" t="s">
        <v>81</v>
      </c>
      <c r="D12" s="310"/>
    </row>
    <row r="13" spans="1:7" ht="15.95" customHeight="1">
      <c r="A13" s="167">
        <f>MAX(A$3:A12)+1</f>
        <v>11</v>
      </c>
      <c r="C13" s="296" t="s">
        <v>18</v>
      </c>
      <c r="D13" s="310"/>
    </row>
    <row r="14" spans="1:7" ht="15.95" customHeight="1">
      <c r="A14" s="167">
        <f>MAX(A$3:A13)+1</f>
        <v>12</v>
      </c>
      <c r="C14" s="296" t="s">
        <v>79</v>
      </c>
      <c r="D14" s="310"/>
    </row>
    <row r="15" spans="1:7" ht="15.95" customHeight="1">
      <c r="A15" s="167">
        <f>MAX(A$3:A14)+1</f>
        <v>13</v>
      </c>
      <c r="C15" s="296" t="s">
        <v>82</v>
      </c>
      <c r="D15" s="310"/>
    </row>
    <row r="16" spans="1:7" ht="15.95" customHeight="1">
      <c r="A16" s="167">
        <f>MAX(A$3:A15)+1</f>
        <v>14</v>
      </c>
      <c r="C16" s="296" t="s">
        <v>83</v>
      </c>
      <c r="D16" s="310"/>
    </row>
    <row r="17" spans="1:4" ht="15.95" customHeight="1">
      <c r="A17" s="167">
        <f>MAX(A$3:A16)+1</f>
        <v>15</v>
      </c>
      <c r="C17" s="296" t="s">
        <v>84</v>
      </c>
      <c r="D17" s="310"/>
    </row>
    <row r="18" spans="1:4" ht="15.95" customHeight="1">
      <c r="A18" s="167">
        <f>MAX(A$3:A17)+1</f>
        <v>16</v>
      </c>
      <c r="C18" s="296" t="s">
        <v>85</v>
      </c>
      <c r="D18" s="310"/>
    </row>
    <row r="19" spans="1:4" ht="15.95" customHeight="1">
      <c r="A19" s="167">
        <f>MAX(A$3:A18)+1</f>
        <v>17</v>
      </c>
      <c r="C19" s="296" t="s">
        <v>86</v>
      </c>
      <c r="D19" s="310"/>
    </row>
    <row r="20" spans="1:4" ht="15.95" customHeight="1">
      <c r="A20" s="167">
        <f>MAX(A$3:A19)+1</f>
        <v>18</v>
      </c>
      <c r="C20" s="296" t="s">
        <v>70</v>
      </c>
      <c r="D20" s="310"/>
    </row>
    <row r="21" spans="1:4" ht="15.95" customHeight="1">
      <c r="A21" s="167">
        <f>MAX(A$3:A20)+1</f>
        <v>19</v>
      </c>
      <c r="C21" s="296" t="s">
        <v>22</v>
      </c>
      <c r="D21" s="310"/>
    </row>
    <row r="22" spans="1:4" ht="15.95" customHeight="1"/>
    <row r="23" spans="1:4" s="105" customFormat="1" ht="15.95" customHeight="1">
      <c r="A23" s="321"/>
      <c r="C23" s="105" t="s">
        <v>87</v>
      </c>
    </row>
    <row r="24" spans="1:4" ht="15.95" customHeight="1">
      <c r="A24" s="167">
        <f>MAX(A$3:A23)+1</f>
        <v>20</v>
      </c>
      <c r="C24" s="295" t="s">
        <v>1</v>
      </c>
      <c r="D24" s="306"/>
    </row>
    <row r="25" spans="1:4" ht="15.95" customHeight="1">
      <c r="A25" s="167">
        <f>MAX(A$3:A24)+1</f>
        <v>21</v>
      </c>
      <c r="C25" s="296" t="s">
        <v>5</v>
      </c>
      <c r="D25" s="310"/>
    </row>
    <row r="26" spans="1:4" ht="15.95" customHeight="1">
      <c r="A26" s="167">
        <f>MAX(A$3:A25)+1</f>
        <v>22</v>
      </c>
      <c r="C26" s="166" t="s">
        <v>89</v>
      </c>
    </row>
    <row r="27" spans="1:4" ht="15.95" customHeight="1">
      <c r="C27" s="298"/>
      <c r="D27" s="308"/>
    </row>
    <row r="28" spans="1:4" ht="15.95" customHeight="1">
      <c r="A28" s="167">
        <f>MAX(A$3:A27)+1</f>
        <v>23</v>
      </c>
      <c r="C28" s="166" t="s">
        <v>31</v>
      </c>
    </row>
    <row r="29" spans="1:4" ht="15.95" customHeight="1">
      <c r="C29" s="298"/>
      <c r="D29" s="307"/>
    </row>
    <row r="30" spans="1:4" ht="15.95" customHeight="1">
      <c r="A30" s="167">
        <f>MAX(A$3:A29)+1</f>
        <v>24</v>
      </c>
      <c r="C30" s="296" t="s">
        <v>65</v>
      </c>
      <c r="D30" s="309"/>
    </row>
    <row r="31" spans="1:4" ht="15.95" customHeight="1">
      <c r="A31" s="167">
        <f>MAX(A$3:A30)+1</f>
        <v>25</v>
      </c>
      <c r="C31" s="300" t="s">
        <v>90</v>
      </c>
      <c r="D31" s="301" t="str">
        <f>IF(AND(D32="障害者（年齢到達見込み者含む）",D34="課税（所得割16万円以上）"),"37,200円",IF(AND(D32="障害者（年齢到達見込み者含む）",D34="課税（所得割16万円未満）"),"9,300円",IF(AND(D32="障害者（年齢到達見込み者含む）",OR(D34="非課税",D34="生活保護")),"0円",IF(AND(D32="障害児",D35="課税（所得割28万円以上）"),"37,200円",IF(AND(D32="障害児",D35="課税（所得割28万円未満）"),"4,600円",IF(AND(D32="障害児",OR(D35="非課税",D35="生活保護")),"0円",""))))))</f>
        <v/>
      </c>
    </row>
    <row r="32" spans="1:4" ht="15.95" customHeight="1">
      <c r="A32" s="167">
        <f>MAX(A$3:A31)+1</f>
        <v>26</v>
      </c>
      <c r="C32" s="299" t="s">
        <v>91</v>
      </c>
      <c r="D32" s="306"/>
    </row>
    <row r="33" spans="1:8" ht="15.95" customHeight="1">
      <c r="A33" s="167">
        <f>MAX(A$3:A32)+1</f>
        <v>27</v>
      </c>
      <c r="C33" s="167" t="str">
        <f>IF(D32="障害者（年齢到達見込み者含む）","配偶者を含めた","")</f>
        <v/>
      </c>
      <c r="D33" s="242"/>
    </row>
    <row r="34" spans="1:8" ht="15.95" customHeight="1">
      <c r="C34" s="167" t="str">
        <f>IF(D32="障害者（年齢到達見込み者含む）","市民税所得割額等",IF(D32="障害児","障害児の属する世帯の",""))</f>
        <v/>
      </c>
      <c r="D34" s="314"/>
      <c r="E34" s="247" t="str">
        <f>IF(D32="障害者（年齢到達見込み者含む）","←所得区分を選択してください。","")</f>
        <v/>
      </c>
    </row>
    <row r="35" spans="1:8" ht="15.95" customHeight="1">
      <c r="A35" s="167">
        <f>MAX(A$3:A34)+1</f>
        <v>28</v>
      </c>
      <c r="C35" s="167" t="str">
        <f>IF(D32="障害児","市民税所得割額等","")</f>
        <v/>
      </c>
      <c r="D35" s="314"/>
      <c r="E35" s="247" t="str">
        <f>IF(D32="障害児","←所得区分を選択してください。","")</f>
        <v/>
      </c>
    </row>
    <row r="36" spans="1:8" ht="15.95" customHeight="1">
      <c r="C36" s="167"/>
      <c r="D36" s="241"/>
      <c r="E36" s="247"/>
    </row>
    <row r="37" spans="1:8" s="105" customFormat="1" ht="15.95" customHeight="1">
      <c r="A37" s="321"/>
      <c r="C37" s="365" t="s">
        <v>292</v>
      </c>
    </row>
    <row r="38" spans="1:8" ht="15.95" customHeight="1">
      <c r="A38" s="167">
        <f>MAX(A$3:A37)+1</f>
        <v>29</v>
      </c>
      <c r="C38" s="299" t="s">
        <v>41</v>
      </c>
      <c r="D38" s="315"/>
    </row>
    <row r="39" spans="1:8" ht="15.95" customHeight="1">
      <c r="A39" s="167">
        <f>MAX(A$3:A38)+1</f>
        <v>30</v>
      </c>
      <c r="C39" s="299" t="s">
        <v>296</v>
      </c>
      <c r="D39" s="315"/>
    </row>
    <row r="40" spans="1:8" ht="15.95" customHeight="1">
      <c r="A40" s="167">
        <f>MAX(A$3:A39)+1</f>
        <v>31</v>
      </c>
      <c r="C40" s="302" t="s">
        <v>7</v>
      </c>
      <c r="D40" s="316"/>
    </row>
    <row r="41" spans="1:8" ht="15.95" customHeight="1">
      <c r="A41" s="167">
        <f>MAX(A$3:A40)+1</f>
        <v>32</v>
      </c>
      <c r="C41" s="302" t="s">
        <v>92</v>
      </c>
      <c r="D41" s="316"/>
    </row>
    <row r="42" spans="1:8" ht="15.95" customHeight="1">
      <c r="A42" s="167">
        <f>MAX(A$3:A41)+1</f>
        <v>33</v>
      </c>
      <c r="C42" s="302" t="s">
        <v>93</v>
      </c>
      <c r="D42" s="317"/>
      <c r="F42" t="str">
        <f>IF(D42="1か月ごと",1,IF(D42="2か月ごと",2,IF(D42="3か月ごと",3,IF(D42="4か月ごと",4,IF(D42="5か月ごと",5,IF(D42="6か月ごと",6,IF(D42="12か月ごと",12,"")))))))</f>
        <v/>
      </c>
    </row>
    <row r="43" spans="1:8" ht="15.95" customHeight="1">
      <c r="A43" s="167">
        <f>MAX(A$3:A42)+1</f>
        <v>34</v>
      </c>
      <c r="C43" s="300" t="s">
        <v>94</v>
      </c>
      <c r="D43" s="318" t="str">
        <f>IF(D42="6か月ごと",G44&amp;"月"&amp;"・"&amp;G50&amp;"月",IF(D42="5か月ごと",G44&amp;"月"&amp;"・"&amp;G49&amp;"月"&amp;"・"&amp;G54&amp;"月",IF(D42="4か月ごと",G44&amp;"月"&amp;"・"&amp;G48&amp;"月"&amp;"・"&amp;G52&amp;"月",IF(D42="3か月ごと",G44&amp;"月"&amp;"・"&amp;G47&amp;"月"&amp;"・"&amp;G50&amp;"月"&amp;"・"&amp;G53&amp;"月",IF(D42="2か月ごと",G44&amp;"月"&amp;"・"&amp;G46&amp;"月"&amp;"・"&amp;G48&amp;"月"&amp;"・"&amp;G50&amp;"月"&amp;"・"&amp;G52&amp;"月"&amp;"・"&amp;G54&amp;"月",IF(D42="1か月ごと","毎月",IF(D42="12か月ごと",G44&amp;"月","")))))))</f>
        <v/>
      </c>
    </row>
    <row r="44" spans="1:8" ht="15.95" hidden="1" customHeight="1">
      <c r="D44" s="86"/>
      <c r="F44" s="85">
        <f>EDATE($D$41,0)</f>
        <v>0</v>
      </c>
      <c r="G44">
        <f t="shared" ref="G44:G55" si="0">MONTH(F44)</f>
        <v>1</v>
      </c>
      <c r="H44">
        <v>12</v>
      </c>
    </row>
    <row r="45" spans="1:8" ht="15.95" hidden="1" customHeight="1">
      <c r="F45" s="85">
        <f>EDATE($D$41,1)</f>
        <v>31</v>
      </c>
      <c r="G45">
        <f t="shared" si="0"/>
        <v>1</v>
      </c>
      <c r="H45">
        <v>1</v>
      </c>
    </row>
    <row r="46" spans="1:8" ht="15.95" hidden="1" customHeight="1">
      <c r="F46" s="85">
        <f>EDATE($D$41,2)</f>
        <v>60</v>
      </c>
      <c r="G46">
        <f t="shared" si="0"/>
        <v>2</v>
      </c>
      <c r="H46">
        <v>2</v>
      </c>
    </row>
    <row r="47" spans="1:8" ht="15.95" hidden="1" customHeight="1">
      <c r="F47" s="85">
        <f>EDATE($D$41,3)</f>
        <v>91</v>
      </c>
      <c r="G47">
        <f t="shared" si="0"/>
        <v>3</v>
      </c>
      <c r="H47">
        <v>3</v>
      </c>
    </row>
    <row r="48" spans="1:8" ht="15.95" hidden="1" customHeight="1">
      <c r="F48" s="85">
        <f>EDATE($D$41,4)</f>
        <v>121</v>
      </c>
      <c r="G48">
        <f t="shared" si="0"/>
        <v>4</v>
      </c>
      <c r="H48">
        <v>4</v>
      </c>
    </row>
    <row r="49" spans="6:8" ht="15.95" hidden="1" customHeight="1">
      <c r="F49" s="85">
        <f>EDATE($D$41,5)</f>
        <v>152</v>
      </c>
      <c r="G49">
        <f t="shared" si="0"/>
        <v>5</v>
      </c>
      <c r="H49">
        <v>5</v>
      </c>
    </row>
    <row r="50" spans="6:8" ht="15.95" hidden="1" customHeight="1">
      <c r="F50" s="85">
        <f>EDATE($D$41,6)</f>
        <v>182</v>
      </c>
      <c r="G50">
        <f t="shared" si="0"/>
        <v>6</v>
      </c>
      <c r="H50">
        <v>6</v>
      </c>
    </row>
    <row r="51" spans="6:8" ht="15.95" hidden="1" customHeight="1">
      <c r="F51" s="85">
        <f>EDATE($D$41,7)</f>
        <v>213</v>
      </c>
      <c r="G51">
        <f t="shared" si="0"/>
        <v>7</v>
      </c>
      <c r="H51">
        <v>7</v>
      </c>
    </row>
    <row r="52" spans="6:8" ht="15.95" hidden="1" customHeight="1">
      <c r="F52" s="85">
        <f>EDATE($D$41,8)</f>
        <v>244</v>
      </c>
      <c r="G52">
        <f t="shared" si="0"/>
        <v>8</v>
      </c>
      <c r="H52">
        <v>8</v>
      </c>
    </row>
    <row r="53" spans="6:8" ht="15.95" hidden="1" customHeight="1">
      <c r="F53" s="85">
        <f>EDATE($D$41,9)</f>
        <v>274</v>
      </c>
      <c r="G53">
        <f t="shared" si="0"/>
        <v>9</v>
      </c>
      <c r="H53">
        <v>9</v>
      </c>
    </row>
    <row r="54" spans="6:8" ht="15.95" hidden="1" customHeight="1">
      <c r="F54" s="85">
        <f>EDATE($D$41,10)</f>
        <v>305</v>
      </c>
      <c r="G54">
        <f t="shared" si="0"/>
        <v>10</v>
      </c>
      <c r="H54">
        <v>10</v>
      </c>
    </row>
    <row r="55" spans="6:8" ht="15.95" hidden="1" customHeight="1">
      <c r="F55" s="85">
        <f>EDATE($D$41,11)</f>
        <v>335</v>
      </c>
      <c r="G55">
        <f t="shared" si="0"/>
        <v>11</v>
      </c>
      <c r="H55">
        <v>11</v>
      </c>
    </row>
    <row r="56" spans="6:8" ht="15.95" customHeight="1"/>
  </sheetData>
  <sheetProtection sheet="1" objects="1" scenarios="1" selectLockedCells="1"/>
  <phoneticPr fontId="2"/>
  <conditionalFormatting sqref="C34:D34">
    <cfRule type="expression" dxfId="632" priority="117">
      <formula>$D$32="障害者（年齢到達見込み者含む）"</formula>
    </cfRule>
  </conditionalFormatting>
  <conditionalFormatting sqref="C35:D35">
    <cfRule type="expression" dxfId="631" priority="4">
      <formula>$D$32="障害児"</formula>
    </cfRule>
  </conditionalFormatting>
  <conditionalFormatting sqref="D35">
    <cfRule type="expression" dxfId="630" priority="3">
      <formula>$D$32="障害者（年齢到達見込み者含む）"</formula>
    </cfRule>
  </conditionalFormatting>
  <conditionalFormatting sqref="D34">
    <cfRule type="expression" dxfId="629" priority="2">
      <formula>$D$32="障害児"</formula>
    </cfRule>
  </conditionalFormatting>
  <dataValidations count="18">
    <dataValidation type="list" allowBlank="1" showInputMessage="1" showErrorMessage="1" error="リストから元号を選択してください" sqref="D5">
      <formula1>"大正,昭和,平成,西暦"</formula1>
    </dataValidation>
    <dataValidation type="whole" imeMode="off" operator="greaterThanOrEqual" allowBlank="1" showInputMessage="1" showErrorMessage="1" error="1以上の数値で入力してください。" sqref="D6">
      <formula1>1</formula1>
    </dataValidation>
    <dataValidation type="whole" imeMode="off" allowBlank="1" showInputMessage="1" showErrorMessage="1" error="1～12までの間の値を入力してください。" sqref="D7">
      <formula1>1</formula1>
      <formula2>12</formula2>
    </dataValidation>
    <dataValidation type="whole" imeMode="off" allowBlank="1" showInputMessage="1" showErrorMessage="1" error="1～31までの間の値を入力してください。" sqref="D8">
      <formula1>1</formula1>
      <formula2>31</formula2>
    </dataValidation>
    <dataValidation imeMode="hiragana" allowBlank="1" showInputMessage="1" showErrorMessage="1" sqref="D3 D18:D19 D24:D25 D10"/>
    <dataValidation type="list" imeMode="hiragana" allowBlank="1" showInputMessage="1" showErrorMessage="1" error="リストから選択してください" sqref="D11">
      <formula1>"持家,借家,グループホーム,入所施設,医療機関,その他"</formula1>
    </dataValidation>
    <dataValidation type="list" imeMode="hiragana" allowBlank="1" showInputMessage="1" showErrorMessage="1" error="リストから選択してください" sqref="D15:D17">
      <formula1>"身体障害,精神障害,知的障害,発達障害"</formula1>
    </dataValidation>
    <dataValidation type="list" imeMode="hiragana" allowBlank="1" showInputMessage="1" showErrorMessage="1" error="リストから選択してください" sqref="D21">
      <formula1>"男,女"</formula1>
    </dataValidation>
    <dataValidation type="list" allowBlank="1" showInputMessage="1" showErrorMessage="1" error="リストから選択してください" sqref="D20">
      <formula1>"区分無,１,２,３,４,５,６"</formula1>
    </dataValidation>
    <dataValidation type="textLength" imeMode="off" operator="equal" allowBlank="1" showInputMessage="1" showErrorMessage="1" error="10ケタで入力してください。" sqref="D27 D29:D30">
      <formula1>10</formula1>
    </dataValidation>
    <dataValidation type="list" allowBlank="1" showInputMessage="1" showErrorMessage="1" sqref="D32">
      <formula1>"障害者（年齢到達見込み者含む）,障害児"</formula1>
    </dataValidation>
    <dataValidation type="list" allowBlank="1" showInputMessage="1" showErrorMessage="1" sqref="D34">
      <formula1>",　,生活保護,非課税,課税（所得割16万円未満）,課税（所得割16万円以上）"</formula1>
    </dataValidation>
    <dataValidation type="list" allowBlank="1" showInputMessage="1" showErrorMessage="1" sqref="D35">
      <formula1>",　,生活保護,非課税,課税（所得割28万円未満）,課税（所得割28万円以上）"</formula1>
    </dataValidation>
    <dataValidation type="date" imeMode="off" operator="greaterThanOrEqual" allowBlank="1" showInputMessage="1" showErrorMessage="1" error="日付形式で入力してください。_x000a_入力例：平成３０年１月なら「2018/1」と入力" sqref="D40:D41">
      <formula1>36526</formula1>
    </dataValidation>
    <dataValidation type="date" imeMode="off" operator="greaterThanOrEqual" allowBlank="1" showInputMessage="1" showErrorMessage="1" error="日付形式で入力してください。_x000a_入力例：平成３０年１月１日なら「2018/1/1」と入力" sqref="D38:D39">
      <formula1>36526</formula1>
    </dataValidation>
    <dataValidation type="list" allowBlank="1" showInputMessage="1" showErrorMessage="1" sqref="D42">
      <formula1>"1か月ごと,2か月ごと,3か月ごと,4か月ごと,6か月ごと,12か月ごと"</formula1>
    </dataValidation>
    <dataValidation type="custom" imeMode="hiragana" allowBlank="1" showInputMessage="1" showErrorMessage="1" error="「居住形態」がその他の場合のみ入力可能" sqref="D12">
      <formula1>D11="その他"</formula1>
    </dataValidation>
    <dataValidation imeMode="off" allowBlank="1" showInputMessage="1" showErrorMessage="1" sqref="D13:D14"/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48"/>
  <sheetViews>
    <sheetView showGridLines="0" view="pageLayout" zoomScaleNormal="75" zoomScaleSheetLayoutView="70" workbookViewId="0">
      <selection activeCell="J2" sqref="J2"/>
    </sheetView>
  </sheetViews>
  <sheetFormatPr defaultColWidth="2.25" defaultRowHeight="13.5"/>
  <cols>
    <col min="1" max="1" width="4.625" style="6" customWidth="1"/>
    <col min="2" max="8" width="3.125" style="6" customWidth="1"/>
    <col min="9" max="9" width="0.125" style="6" customWidth="1"/>
    <col min="10" max="10" width="5.625" style="6" customWidth="1"/>
    <col min="11" max="11" width="3.125" style="6" customWidth="1"/>
    <col min="12" max="12" width="0.125" style="6" customWidth="1"/>
    <col min="13" max="13" width="5.625" style="6" customWidth="1"/>
    <col min="14" max="22" width="3.125" style="6" customWidth="1"/>
    <col min="23" max="23" width="0.125" style="6" customWidth="1"/>
    <col min="24" max="24" width="5.625" style="6" customWidth="1"/>
    <col min="25" max="37" width="3.125" style="6" customWidth="1"/>
    <col min="38" max="38" width="0.875" style="6" customWidth="1"/>
    <col min="39" max="39" width="5.125" style="6" customWidth="1"/>
    <col min="40" max="70" width="3.125" style="6" customWidth="1"/>
    <col min="71" max="16384" width="2.25" style="6"/>
  </cols>
  <sheetData>
    <row r="1" spans="1:70" ht="27.75" customHeight="1">
      <c r="BM1" s="453" t="s">
        <v>53</v>
      </c>
      <c r="BN1" s="454"/>
      <c r="BO1" s="454"/>
      <c r="BP1" s="454"/>
      <c r="BQ1" s="454"/>
      <c r="BR1" s="455"/>
    </row>
    <row r="2" spans="1:70" ht="18.75">
      <c r="A2" s="1" t="s">
        <v>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6.75" customHeight="1"/>
    <row r="4" spans="1:70" ht="19.5" customHeight="1">
      <c r="A4" s="14" t="s">
        <v>97</v>
      </c>
      <c r="B4" s="15"/>
      <c r="C4" s="15"/>
      <c r="D4" s="15"/>
      <c r="E4" s="15"/>
      <c r="F4" s="15"/>
      <c r="G4" s="15"/>
      <c r="H4" s="15"/>
      <c r="I4" s="683" t="str">
        <f>IF(入力シート!D3="","",入力シート!D3)</f>
        <v/>
      </c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8"/>
      <c r="V4" s="15" t="s">
        <v>233</v>
      </c>
      <c r="W4" s="15"/>
      <c r="X4" s="146"/>
      <c r="Y4" s="146"/>
      <c r="Z4" s="146"/>
      <c r="AA4" s="146"/>
      <c r="AB4" s="146"/>
      <c r="AC4" s="15"/>
      <c r="AD4" s="146"/>
      <c r="AE4" s="15"/>
      <c r="AF4" s="15"/>
      <c r="AG4" s="15"/>
      <c r="AH4" s="15"/>
      <c r="AI4" s="459" t="str">
        <f>IF(入力シート!D20="","",IF(入力シート!D20="区分無","区分無","区分"&amp;入力シート!D20))</f>
        <v/>
      </c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9"/>
      <c r="AX4" s="409"/>
      <c r="AY4" s="409"/>
      <c r="AZ4" s="409"/>
      <c r="BA4" s="410"/>
      <c r="BB4" s="15" t="s">
        <v>103</v>
      </c>
      <c r="BC4" s="15"/>
      <c r="BD4" s="15"/>
      <c r="BE4" s="15"/>
      <c r="BF4" s="15"/>
      <c r="BG4" s="15"/>
      <c r="BH4" s="15"/>
      <c r="BI4" s="456" t="str">
        <f>IF(入力シート!D24="","",入力シート!D24)</f>
        <v/>
      </c>
      <c r="BJ4" s="457"/>
      <c r="BK4" s="457"/>
      <c r="BL4" s="457"/>
      <c r="BM4" s="457"/>
      <c r="BN4" s="457"/>
      <c r="BO4" s="457"/>
      <c r="BP4" s="457"/>
      <c r="BQ4" s="457"/>
      <c r="BR4" s="458"/>
    </row>
    <row r="5" spans="1:70" s="11" customFormat="1" ht="19.5" hidden="1" customHeight="1">
      <c r="A5" s="14" t="s">
        <v>24</v>
      </c>
      <c r="B5" s="15"/>
      <c r="C5" s="15"/>
      <c r="D5" s="15"/>
      <c r="E5" s="15"/>
      <c r="F5" s="15"/>
      <c r="G5" s="15"/>
      <c r="H5" s="15"/>
      <c r="I5" s="33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5"/>
      <c r="V5" s="15"/>
      <c r="W5" s="15"/>
      <c r="X5" s="146"/>
      <c r="Y5" s="146"/>
      <c r="Z5" s="146"/>
      <c r="AA5" s="146"/>
      <c r="AB5" s="146"/>
      <c r="AC5" s="15"/>
      <c r="AD5" s="146"/>
      <c r="AE5" s="15"/>
      <c r="AF5" s="15"/>
      <c r="AG5" s="15"/>
      <c r="AH5" s="15"/>
      <c r="AI5" s="33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5"/>
      <c r="BI5" s="51"/>
      <c r="BJ5" s="51"/>
      <c r="BK5" s="51"/>
      <c r="BL5" s="51"/>
      <c r="BM5" s="51"/>
      <c r="BN5" s="51"/>
      <c r="BO5" s="51"/>
      <c r="BP5" s="51"/>
      <c r="BQ5" s="51"/>
      <c r="BR5" s="51"/>
    </row>
    <row r="6" spans="1:70" ht="19.5" customHeight="1">
      <c r="A6" s="476" t="s">
        <v>98</v>
      </c>
      <c r="B6" s="477"/>
      <c r="C6" s="477"/>
      <c r="D6" s="477"/>
      <c r="E6" s="477"/>
      <c r="F6" s="477"/>
      <c r="G6" s="477"/>
      <c r="H6" s="478"/>
      <c r="I6" s="684" t="str">
        <f>IF(入力シート!D27="","",入力シート!D27)</f>
        <v/>
      </c>
      <c r="J6" s="685"/>
      <c r="K6" s="685"/>
      <c r="L6" s="685"/>
      <c r="M6" s="685"/>
      <c r="N6" s="685"/>
      <c r="O6" s="685"/>
      <c r="P6" s="685"/>
      <c r="Q6" s="685"/>
      <c r="R6" s="685"/>
      <c r="S6" s="685"/>
      <c r="T6" s="685"/>
      <c r="U6" s="686"/>
      <c r="V6" s="15" t="s">
        <v>234</v>
      </c>
      <c r="W6" s="15"/>
      <c r="X6" s="146"/>
      <c r="Y6" s="146"/>
      <c r="Z6" s="146"/>
      <c r="AA6" s="146"/>
      <c r="AB6" s="146"/>
      <c r="AC6" s="15"/>
      <c r="AD6" s="146"/>
      <c r="AE6" s="15"/>
      <c r="AF6" s="15"/>
      <c r="AG6" s="15"/>
      <c r="AH6" s="15"/>
      <c r="AI6" s="459" t="str">
        <f>IF(入力シート!D31="","",入力シート!D31)</f>
        <v/>
      </c>
      <c r="AJ6" s="409"/>
      <c r="AK6" s="409"/>
      <c r="AL6" s="409"/>
      <c r="AM6" s="409"/>
      <c r="AN6" s="409"/>
      <c r="AO6" s="409"/>
      <c r="AP6" s="409"/>
      <c r="AQ6" s="409"/>
      <c r="AR6" s="409"/>
      <c r="AS6" s="409"/>
      <c r="AT6" s="409"/>
      <c r="AU6" s="409"/>
      <c r="AV6" s="409"/>
      <c r="AW6" s="409"/>
      <c r="AX6" s="409"/>
      <c r="AY6" s="409"/>
      <c r="AZ6" s="409"/>
      <c r="BA6" s="410"/>
      <c r="BB6" s="15" t="s">
        <v>102</v>
      </c>
      <c r="BC6" s="15"/>
      <c r="BD6" s="15"/>
      <c r="BE6" s="15"/>
      <c r="BF6" s="15"/>
      <c r="BG6" s="15"/>
      <c r="BH6" s="15"/>
      <c r="BI6" s="687" t="str">
        <f>IF(入力シート!D25="","",入力シート!D25)</f>
        <v/>
      </c>
      <c r="BJ6" s="688"/>
      <c r="BK6" s="688"/>
      <c r="BL6" s="688"/>
      <c r="BM6" s="688"/>
      <c r="BN6" s="688"/>
      <c r="BO6" s="688"/>
      <c r="BP6" s="688"/>
      <c r="BQ6" s="688"/>
      <c r="BR6" s="689"/>
    </row>
    <row r="7" spans="1:70" ht="19.5" customHeight="1">
      <c r="A7" s="48" t="s">
        <v>115</v>
      </c>
      <c r="B7" s="15"/>
      <c r="C7" s="15"/>
      <c r="D7" s="15"/>
      <c r="E7" s="15"/>
      <c r="F7" s="15"/>
      <c r="G7" s="15"/>
      <c r="H7" s="15"/>
      <c r="I7" s="456" t="str">
        <f>IF(入力シート!D29="","",入力シート!D29)</f>
        <v/>
      </c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8"/>
      <c r="V7" s="78" t="s">
        <v>235</v>
      </c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9"/>
      <c r="AI7" s="684" t="str">
        <f>IF(入力シート!D30="","",入力シート!D30)</f>
        <v/>
      </c>
      <c r="AJ7" s="685"/>
      <c r="AK7" s="685"/>
      <c r="AL7" s="685"/>
      <c r="AM7" s="685"/>
      <c r="AN7" s="685"/>
      <c r="AO7" s="685"/>
      <c r="AP7" s="685"/>
      <c r="AQ7" s="685"/>
      <c r="AR7" s="685"/>
      <c r="AS7" s="685"/>
      <c r="AT7" s="685"/>
      <c r="AU7" s="685"/>
      <c r="AV7" s="685"/>
      <c r="AW7" s="685"/>
      <c r="AX7" s="685"/>
      <c r="AY7" s="685"/>
      <c r="AZ7" s="685"/>
      <c r="BA7" s="686"/>
      <c r="BB7" s="49"/>
      <c r="BC7" s="49"/>
      <c r="BD7" s="49"/>
      <c r="BE7" s="49"/>
      <c r="BF7" s="49"/>
      <c r="BG7" s="49"/>
      <c r="BH7" s="49"/>
      <c r="BI7" s="50"/>
      <c r="BJ7" s="50"/>
      <c r="BK7" s="50"/>
      <c r="BL7" s="50"/>
      <c r="BM7" s="50"/>
      <c r="BN7" s="50"/>
      <c r="BO7" s="50"/>
      <c r="BP7" s="50"/>
      <c r="BQ7" s="50"/>
      <c r="BR7" s="50"/>
    </row>
    <row r="8" spans="1:70" ht="6.75" customHeight="1"/>
    <row r="9" spans="1:70" ht="24.75" customHeight="1">
      <c r="A9" s="48" t="s">
        <v>297</v>
      </c>
      <c r="B9" s="15"/>
      <c r="C9" s="15"/>
      <c r="D9" s="15"/>
      <c r="E9" s="473" t="str">
        <f>IF(入力シート!D39="","",入力シート!D39)</f>
        <v/>
      </c>
      <c r="F9" s="474"/>
      <c r="G9" s="474"/>
      <c r="H9" s="474"/>
      <c r="I9" s="474"/>
      <c r="J9" s="475"/>
      <c r="K9" s="217" t="s">
        <v>99</v>
      </c>
      <c r="L9" s="15"/>
      <c r="M9" s="15"/>
      <c r="N9" s="15"/>
      <c r="O9" s="15"/>
      <c r="P9" s="15"/>
      <c r="Q9" s="469" t="str">
        <f>IF(入力シート!D41="","",入力シート!D41)</f>
        <v/>
      </c>
      <c r="R9" s="470"/>
      <c r="S9" s="470"/>
      <c r="T9" s="470"/>
      <c r="U9" s="471"/>
      <c r="V9" s="48" t="s">
        <v>298</v>
      </c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216"/>
      <c r="AI9" s="218" t="str">
        <f>IF(入力シート!D43="","",入力シート!D42&amp;"("&amp;入力シート!D43&amp;")")</f>
        <v/>
      </c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9"/>
      <c r="BB9" s="608" t="s">
        <v>101</v>
      </c>
      <c r="BC9" s="609"/>
      <c r="BD9" s="609"/>
      <c r="BE9" s="609"/>
      <c r="BF9" s="609"/>
      <c r="BG9" s="609"/>
      <c r="BH9" s="610"/>
      <c r="BI9" s="531"/>
      <c r="BJ9" s="532"/>
      <c r="BK9" s="532"/>
      <c r="BL9" s="532"/>
      <c r="BM9" s="532"/>
      <c r="BN9" s="532"/>
      <c r="BO9" s="532"/>
      <c r="BP9" s="532"/>
      <c r="BQ9" s="532"/>
      <c r="BR9" s="533"/>
    </row>
    <row r="10" spans="1:70" ht="9.75" customHeight="1"/>
    <row r="11" spans="1:70" ht="22.5" customHeight="1">
      <c r="A11" s="479" t="s">
        <v>117</v>
      </c>
      <c r="B11" s="480"/>
      <c r="C11" s="480"/>
      <c r="D11" s="480"/>
      <c r="E11" s="480"/>
      <c r="F11" s="480"/>
      <c r="G11" s="480"/>
      <c r="H11" s="481"/>
      <c r="I11" s="488" t="s">
        <v>63</v>
      </c>
      <c r="J11" s="489"/>
      <c r="K11" s="489"/>
      <c r="L11" s="677" t="str">
        <f>IF('1_1計画案'!L11:BL11="","",'1_1計画案'!L11)</f>
        <v/>
      </c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7"/>
      <c r="AA11" s="677"/>
      <c r="AB11" s="677"/>
      <c r="AC11" s="677"/>
      <c r="AD11" s="677"/>
      <c r="AE11" s="677"/>
      <c r="AF11" s="677"/>
      <c r="AG11" s="677"/>
      <c r="AH11" s="677"/>
      <c r="AI11" s="677"/>
      <c r="AJ11" s="677"/>
      <c r="AK11" s="677"/>
      <c r="AL11" s="677"/>
      <c r="AM11" s="677"/>
      <c r="AN11" s="677"/>
      <c r="AO11" s="677"/>
      <c r="AP11" s="677"/>
      <c r="AQ11" s="677"/>
      <c r="AR11" s="677"/>
      <c r="AS11" s="677"/>
      <c r="AT11" s="677"/>
      <c r="AU11" s="677"/>
      <c r="AV11" s="677"/>
      <c r="AW11" s="677"/>
      <c r="AX11" s="677"/>
      <c r="AY11" s="677"/>
      <c r="AZ11" s="677"/>
      <c r="BA11" s="677"/>
      <c r="BB11" s="677"/>
      <c r="BC11" s="677"/>
      <c r="BD11" s="677"/>
      <c r="BE11" s="677"/>
      <c r="BF11" s="677"/>
      <c r="BG11" s="677"/>
      <c r="BH11" s="677"/>
      <c r="BI11" s="677"/>
      <c r="BJ11" s="677"/>
      <c r="BK11" s="677"/>
      <c r="BL11" s="677"/>
      <c r="BM11" s="677"/>
      <c r="BN11" s="677"/>
      <c r="BO11" s="677"/>
      <c r="BP11" s="677"/>
      <c r="BQ11" s="677"/>
      <c r="BR11" s="678"/>
    </row>
    <row r="12" spans="1:70" ht="22.5" customHeight="1">
      <c r="A12" s="482"/>
      <c r="B12" s="483"/>
      <c r="C12" s="483"/>
      <c r="D12" s="483"/>
      <c r="E12" s="483"/>
      <c r="F12" s="483"/>
      <c r="G12" s="483"/>
      <c r="H12" s="484"/>
      <c r="I12" s="490"/>
      <c r="J12" s="491"/>
      <c r="K12" s="491"/>
      <c r="L12" s="679" t="str">
        <f>IF('1_1計画案'!L12:BL12="","",'1_1計画案'!L12)</f>
        <v/>
      </c>
      <c r="M12" s="679"/>
      <c r="N12" s="679"/>
      <c r="O12" s="679"/>
      <c r="P12" s="679"/>
      <c r="Q12" s="679"/>
      <c r="R12" s="679"/>
      <c r="S12" s="679"/>
      <c r="T12" s="679"/>
      <c r="U12" s="679"/>
      <c r="V12" s="679"/>
      <c r="W12" s="679"/>
      <c r="X12" s="679"/>
      <c r="Y12" s="679"/>
      <c r="Z12" s="679"/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79"/>
      <c r="AL12" s="679"/>
      <c r="AM12" s="679"/>
      <c r="AN12" s="679"/>
      <c r="AO12" s="679"/>
      <c r="AP12" s="679"/>
      <c r="AQ12" s="679"/>
      <c r="AR12" s="679"/>
      <c r="AS12" s="679"/>
      <c r="AT12" s="679"/>
      <c r="AU12" s="679"/>
      <c r="AV12" s="679"/>
      <c r="AW12" s="679"/>
      <c r="AX12" s="679"/>
      <c r="AY12" s="679"/>
      <c r="AZ12" s="679"/>
      <c r="BA12" s="679"/>
      <c r="BB12" s="679"/>
      <c r="BC12" s="679"/>
      <c r="BD12" s="679"/>
      <c r="BE12" s="679"/>
      <c r="BF12" s="679"/>
      <c r="BG12" s="679"/>
      <c r="BH12" s="679"/>
      <c r="BI12" s="679"/>
      <c r="BJ12" s="679"/>
      <c r="BK12" s="679"/>
      <c r="BL12" s="679"/>
      <c r="BM12" s="679"/>
      <c r="BN12" s="679"/>
      <c r="BO12" s="679"/>
      <c r="BP12" s="679"/>
      <c r="BQ12" s="679"/>
      <c r="BR12" s="680"/>
    </row>
    <row r="13" spans="1:70" ht="34.5" customHeight="1">
      <c r="A13" s="485"/>
      <c r="B13" s="486"/>
      <c r="C13" s="486"/>
      <c r="D13" s="486"/>
      <c r="E13" s="486"/>
      <c r="F13" s="486"/>
      <c r="G13" s="486"/>
      <c r="H13" s="487"/>
      <c r="I13" s="666" t="s">
        <v>64</v>
      </c>
      <c r="J13" s="667"/>
      <c r="K13" s="667"/>
      <c r="L13" s="681" t="str">
        <f>IF('1_1計画案'!L13:BL13="","",'1_1計画案'!L13)</f>
        <v/>
      </c>
      <c r="M13" s="681"/>
      <c r="N13" s="681"/>
      <c r="O13" s="681"/>
      <c r="P13" s="681"/>
      <c r="Q13" s="681"/>
      <c r="R13" s="681"/>
      <c r="S13" s="681"/>
      <c r="T13" s="681"/>
      <c r="U13" s="681"/>
      <c r="V13" s="681"/>
      <c r="W13" s="681"/>
      <c r="X13" s="681"/>
      <c r="Y13" s="681"/>
      <c r="Z13" s="681"/>
      <c r="AA13" s="681"/>
      <c r="AB13" s="681"/>
      <c r="AC13" s="681"/>
      <c r="AD13" s="681"/>
      <c r="AE13" s="681"/>
      <c r="AF13" s="681"/>
      <c r="AG13" s="681"/>
      <c r="AH13" s="681"/>
      <c r="AI13" s="681"/>
      <c r="AJ13" s="681"/>
      <c r="AK13" s="681"/>
      <c r="AL13" s="681"/>
      <c r="AM13" s="681"/>
      <c r="AN13" s="681"/>
      <c r="AO13" s="681"/>
      <c r="AP13" s="681"/>
      <c r="AQ13" s="681"/>
      <c r="AR13" s="681"/>
      <c r="AS13" s="681"/>
      <c r="AT13" s="681"/>
      <c r="AU13" s="681"/>
      <c r="AV13" s="681"/>
      <c r="AW13" s="681"/>
      <c r="AX13" s="681"/>
      <c r="AY13" s="681"/>
      <c r="AZ13" s="681"/>
      <c r="BA13" s="681"/>
      <c r="BB13" s="681"/>
      <c r="BC13" s="681"/>
      <c r="BD13" s="681"/>
      <c r="BE13" s="681"/>
      <c r="BF13" s="681"/>
      <c r="BG13" s="681"/>
      <c r="BH13" s="681"/>
      <c r="BI13" s="681"/>
      <c r="BJ13" s="681"/>
      <c r="BK13" s="681"/>
      <c r="BL13" s="681"/>
      <c r="BM13" s="681"/>
      <c r="BN13" s="681"/>
      <c r="BO13" s="681"/>
      <c r="BP13" s="681"/>
      <c r="BQ13" s="681"/>
      <c r="BR13" s="682"/>
    </row>
    <row r="14" spans="1:70" ht="20.100000000000001" customHeight="1">
      <c r="A14" s="436" t="s">
        <v>118</v>
      </c>
      <c r="B14" s="437"/>
      <c r="C14" s="437"/>
      <c r="D14" s="437"/>
      <c r="E14" s="437"/>
      <c r="F14" s="437"/>
      <c r="G14" s="437"/>
      <c r="H14" s="438"/>
      <c r="I14" s="654" t="str">
        <f>IF('1_1計画案'!I14:BL14="","",'1_1計画案'!I14)</f>
        <v/>
      </c>
      <c r="J14" s="655"/>
      <c r="K14" s="655"/>
      <c r="L14" s="655"/>
      <c r="M14" s="655"/>
      <c r="N14" s="655"/>
      <c r="O14" s="655"/>
      <c r="P14" s="655"/>
      <c r="Q14" s="655"/>
      <c r="R14" s="655"/>
      <c r="S14" s="655"/>
      <c r="T14" s="655"/>
      <c r="U14" s="655"/>
      <c r="V14" s="655"/>
      <c r="W14" s="655"/>
      <c r="X14" s="655"/>
      <c r="Y14" s="655"/>
      <c r="Z14" s="655"/>
      <c r="AA14" s="655"/>
      <c r="AB14" s="655"/>
      <c r="AC14" s="655"/>
      <c r="AD14" s="655"/>
      <c r="AE14" s="655"/>
      <c r="AF14" s="655"/>
      <c r="AG14" s="655"/>
      <c r="AH14" s="655"/>
      <c r="AI14" s="655"/>
      <c r="AJ14" s="655"/>
      <c r="AK14" s="655"/>
      <c r="AL14" s="655"/>
      <c r="AM14" s="655"/>
      <c r="AN14" s="655"/>
      <c r="AO14" s="655"/>
      <c r="AP14" s="655"/>
      <c r="AQ14" s="655"/>
      <c r="AR14" s="655"/>
      <c r="AS14" s="655"/>
      <c r="AT14" s="655"/>
      <c r="AU14" s="655"/>
      <c r="AV14" s="655"/>
      <c r="AW14" s="655"/>
      <c r="AX14" s="655"/>
      <c r="AY14" s="655"/>
      <c r="AZ14" s="655"/>
      <c r="BA14" s="655"/>
      <c r="BB14" s="655"/>
      <c r="BC14" s="655"/>
      <c r="BD14" s="655"/>
      <c r="BE14" s="655"/>
      <c r="BF14" s="655"/>
      <c r="BG14" s="655"/>
      <c r="BH14" s="655"/>
      <c r="BI14" s="655"/>
      <c r="BJ14" s="655"/>
      <c r="BK14" s="655"/>
      <c r="BL14" s="655"/>
      <c r="BM14" s="655"/>
      <c r="BN14" s="655"/>
      <c r="BO14" s="655"/>
      <c r="BP14" s="655"/>
      <c r="BQ14" s="655"/>
      <c r="BR14" s="656"/>
    </row>
    <row r="15" spans="1:70" ht="20.100000000000001" customHeight="1">
      <c r="A15" s="439"/>
      <c r="B15" s="440"/>
      <c r="C15" s="440"/>
      <c r="D15" s="440"/>
      <c r="E15" s="440"/>
      <c r="F15" s="440"/>
      <c r="G15" s="440"/>
      <c r="H15" s="441"/>
      <c r="I15" s="651" t="str">
        <f>IF('1_1計画案'!I15:BL15="","",'1_1計画案'!I15)</f>
        <v/>
      </c>
      <c r="J15" s="652"/>
      <c r="K15" s="652"/>
      <c r="L15" s="652"/>
      <c r="M15" s="652"/>
      <c r="N15" s="652"/>
      <c r="O15" s="652"/>
      <c r="P15" s="652"/>
      <c r="Q15" s="652"/>
      <c r="R15" s="652"/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AO15" s="652"/>
      <c r="AP15" s="652"/>
      <c r="AQ15" s="652"/>
      <c r="AR15" s="652"/>
      <c r="AS15" s="652"/>
      <c r="AT15" s="652"/>
      <c r="AU15" s="652"/>
      <c r="AV15" s="652"/>
      <c r="AW15" s="652"/>
      <c r="AX15" s="652"/>
      <c r="AY15" s="652"/>
      <c r="AZ15" s="652"/>
      <c r="BA15" s="652"/>
      <c r="BB15" s="652"/>
      <c r="BC15" s="652"/>
      <c r="BD15" s="652"/>
      <c r="BE15" s="652"/>
      <c r="BF15" s="652"/>
      <c r="BG15" s="652"/>
      <c r="BH15" s="652"/>
      <c r="BI15" s="652"/>
      <c r="BJ15" s="652"/>
      <c r="BK15" s="652"/>
      <c r="BL15" s="652"/>
      <c r="BM15" s="652"/>
      <c r="BN15" s="652"/>
      <c r="BO15" s="652"/>
      <c r="BP15" s="652"/>
      <c r="BQ15" s="652"/>
      <c r="BR15" s="653"/>
    </row>
    <row r="16" spans="1:70" ht="20.100000000000001" customHeight="1">
      <c r="A16" s="32"/>
      <c r="B16" s="444" t="s">
        <v>239</v>
      </c>
      <c r="C16" s="445"/>
      <c r="D16" s="445"/>
      <c r="E16" s="445"/>
      <c r="F16" s="445"/>
      <c r="G16" s="445"/>
      <c r="H16" s="446"/>
      <c r="I16" s="654" t="str">
        <f>IF('1_1計画案'!I16:BL16="","",'1_1計画案'!I16)</f>
        <v/>
      </c>
      <c r="J16" s="655"/>
      <c r="K16" s="655"/>
      <c r="L16" s="655"/>
      <c r="M16" s="655"/>
      <c r="N16" s="655"/>
      <c r="O16" s="655"/>
      <c r="P16" s="655"/>
      <c r="Q16" s="655"/>
      <c r="R16" s="655"/>
      <c r="S16" s="655"/>
      <c r="T16" s="655"/>
      <c r="U16" s="655"/>
      <c r="V16" s="655"/>
      <c r="W16" s="655"/>
      <c r="X16" s="655"/>
      <c r="Y16" s="655"/>
      <c r="Z16" s="655"/>
      <c r="AA16" s="655"/>
      <c r="AB16" s="655"/>
      <c r="AC16" s="655"/>
      <c r="AD16" s="655"/>
      <c r="AE16" s="655"/>
      <c r="AF16" s="655"/>
      <c r="AG16" s="655"/>
      <c r="AH16" s="655"/>
      <c r="AI16" s="655"/>
      <c r="AJ16" s="655"/>
      <c r="AK16" s="655"/>
      <c r="AL16" s="655"/>
      <c r="AM16" s="655"/>
      <c r="AN16" s="655"/>
      <c r="AO16" s="655"/>
      <c r="AP16" s="655"/>
      <c r="AQ16" s="655"/>
      <c r="AR16" s="655"/>
      <c r="AS16" s="655"/>
      <c r="AT16" s="655"/>
      <c r="AU16" s="655"/>
      <c r="AV16" s="655"/>
      <c r="AW16" s="655"/>
      <c r="AX16" s="655"/>
      <c r="AY16" s="655"/>
      <c r="AZ16" s="655"/>
      <c r="BA16" s="655"/>
      <c r="BB16" s="655"/>
      <c r="BC16" s="655"/>
      <c r="BD16" s="655"/>
      <c r="BE16" s="655"/>
      <c r="BF16" s="655"/>
      <c r="BG16" s="655"/>
      <c r="BH16" s="655"/>
      <c r="BI16" s="655"/>
      <c r="BJ16" s="655"/>
      <c r="BK16" s="655"/>
      <c r="BL16" s="655"/>
      <c r="BM16" s="655"/>
      <c r="BN16" s="655"/>
      <c r="BO16" s="655"/>
      <c r="BP16" s="655"/>
      <c r="BQ16" s="655"/>
      <c r="BR16" s="656"/>
    </row>
    <row r="17" spans="1:70" ht="20.100000000000001" customHeight="1">
      <c r="A17" s="32"/>
      <c r="B17" s="447"/>
      <c r="C17" s="448"/>
      <c r="D17" s="448"/>
      <c r="E17" s="448"/>
      <c r="F17" s="448"/>
      <c r="G17" s="448"/>
      <c r="H17" s="449"/>
      <c r="I17" s="651" t="str">
        <f>IF('1_1計画案'!I17:BL17="","",'1_1計画案'!I17)</f>
        <v/>
      </c>
      <c r="J17" s="652"/>
      <c r="K17" s="652"/>
      <c r="L17" s="652"/>
      <c r="M17" s="652"/>
      <c r="N17" s="652"/>
      <c r="O17" s="652"/>
      <c r="P17" s="652"/>
      <c r="Q17" s="652"/>
      <c r="R17" s="652"/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AO17" s="652"/>
      <c r="AP17" s="652"/>
      <c r="AQ17" s="652"/>
      <c r="AR17" s="652"/>
      <c r="AS17" s="652"/>
      <c r="AT17" s="652"/>
      <c r="AU17" s="652"/>
      <c r="AV17" s="652"/>
      <c r="AW17" s="652"/>
      <c r="AX17" s="652"/>
      <c r="AY17" s="652"/>
      <c r="AZ17" s="652"/>
      <c r="BA17" s="652"/>
      <c r="BB17" s="652"/>
      <c r="BC17" s="652"/>
      <c r="BD17" s="652"/>
      <c r="BE17" s="652"/>
      <c r="BF17" s="652"/>
      <c r="BG17" s="652"/>
      <c r="BH17" s="652"/>
      <c r="BI17" s="652"/>
      <c r="BJ17" s="652"/>
      <c r="BK17" s="652"/>
      <c r="BL17" s="652"/>
      <c r="BM17" s="652"/>
      <c r="BN17" s="652"/>
      <c r="BO17" s="652"/>
      <c r="BP17" s="652"/>
      <c r="BQ17" s="652"/>
      <c r="BR17" s="653"/>
    </row>
    <row r="18" spans="1:70" ht="20.100000000000001" customHeight="1">
      <c r="A18" s="32"/>
      <c r="B18" s="444" t="s">
        <v>240</v>
      </c>
      <c r="C18" s="445"/>
      <c r="D18" s="445"/>
      <c r="E18" s="445"/>
      <c r="F18" s="445"/>
      <c r="G18" s="445"/>
      <c r="H18" s="446"/>
      <c r="I18" s="654" t="str">
        <f>IF('1_1計画案'!I18:BL18="","",'1_1計画案'!I18)</f>
        <v/>
      </c>
      <c r="J18" s="655"/>
      <c r="K18" s="655"/>
      <c r="L18" s="655"/>
      <c r="M18" s="655"/>
      <c r="N18" s="655"/>
      <c r="O18" s="655"/>
      <c r="P18" s="655"/>
      <c r="Q18" s="655"/>
      <c r="R18" s="655"/>
      <c r="S18" s="655"/>
      <c r="T18" s="655"/>
      <c r="U18" s="655"/>
      <c r="V18" s="655"/>
      <c r="W18" s="655"/>
      <c r="X18" s="655"/>
      <c r="Y18" s="655"/>
      <c r="Z18" s="655"/>
      <c r="AA18" s="655"/>
      <c r="AB18" s="655"/>
      <c r="AC18" s="655"/>
      <c r="AD18" s="655"/>
      <c r="AE18" s="655"/>
      <c r="AF18" s="655"/>
      <c r="AG18" s="655"/>
      <c r="AH18" s="655"/>
      <c r="AI18" s="655"/>
      <c r="AJ18" s="655"/>
      <c r="AK18" s="655"/>
      <c r="AL18" s="655"/>
      <c r="AM18" s="655"/>
      <c r="AN18" s="655"/>
      <c r="AO18" s="655"/>
      <c r="AP18" s="655"/>
      <c r="AQ18" s="655"/>
      <c r="AR18" s="655"/>
      <c r="AS18" s="655"/>
      <c r="AT18" s="655"/>
      <c r="AU18" s="655"/>
      <c r="AV18" s="655"/>
      <c r="AW18" s="655"/>
      <c r="AX18" s="655"/>
      <c r="AY18" s="655"/>
      <c r="AZ18" s="655"/>
      <c r="BA18" s="655"/>
      <c r="BB18" s="655"/>
      <c r="BC18" s="655"/>
      <c r="BD18" s="655"/>
      <c r="BE18" s="655"/>
      <c r="BF18" s="655"/>
      <c r="BG18" s="655"/>
      <c r="BH18" s="655"/>
      <c r="BI18" s="655"/>
      <c r="BJ18" s="655"/>
      <c r="BK18" s="655"/>
      <c r="BL18" s="655"/>
      <c r="BM18" s="655"/>
      <c r="BN18" s="655"/>
      <c r="BO18" s="655"/>
      <c r="BP18" s="655"/>
      <c r="BQ18" s="655"/>
      <c r="BR18" s="656"/>
    </row>
    <row r="19" spans="1:70" ht="20.100000000000001" customHeight="1">
      <c r="A19" s="30"/>
      <c r="B19" s="447"/>
      <c r="C19" s="448"/>
      <c r="D19" s="448"/>
      <c r="E19" s="448"/>
      <c r="F19" s="448"/>
      <c r="G19" s="448"/>
      <c r="H19" s="449"/>
      <c r="I19" s="651" t="str">
        <f>IF('1_1計画案'!I19:BL19="","",'1_1計画案'!I19)</f>
        <v/>
      </c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AO19" s="652"/>
      <c r="AP19" s="652"/>
      <c r="AQ19" s="652"/>
      <c r="AR19" s="652"/>
      <c r="AS19" s="652"/>
      <c r="AT19" s="652"/>
      <c r="AU19" s="652"/>
      <c r="AV19" s="652"/>
      <c r="AW19" s="652"/>
      <c r="AX19" s="652"/>
      <c r="AY19" s="652"/>
      <c r="AZ19" s="652"/>
      <c r="BA19" s="652"/>
      <c r="BB19" s="652"/>
      <c r="BC19" s="652"/>
      <c r="BD19" s="652"/>
      <c r="BE19" s="652"/>
      <c r="BF19" s="652"/>
      <c r="BG19" s="652"/>
      <c r="BH19" s="652"/>
      <c r="BI19" s="652"/>
      <c r="BJ19" s="652"/>
      <c r="BK19" s="652"/>
      <c r="BL19" s="652"/>
      <c r="BM19" s="652"/>
      <c r="BN19" s="652"/>
      <c r="BO19" s="652"/>
      <c r="BP19" s="652"/>
      <c r="BQ19" s="652"/>
      <c r="BR19" s="653"/>
    </row>
    <row r="20" spans="1:70" ht="6.75" customHeight="1"/>
    <row r="21" spans="1:70" ht="30.75" customHeight="1">
      <c r="A21" s="442" t="s">
        <v>32</v>
      </c>
      <c r="B21" s="430" t="s">
        <v>60</v>
      </c>
      <c r="C21" s="431"/>
      <c r="D21" s="431"/>
      <c r="E21" s="431"/>
      <c r="F21" s="431"/>
      <c r="G21" s="431"/>
      <c r="H21" s="431"/>
      <c r="I21" s="431"/>
      <c r="J21" s="432"/>
      <c r="K21" s="422" t="s">
        <v>6</v>
      </c>
      <c r="L21" s="423"/>
      <c r="M21" s="423"/>
      <c r="N21" s="423"/>
      <c r="O21" s="423"/>
      <c r="P21" s="423"/>
      <c r="Q21" s="423"/>
      <c r="R21" s="423"/>
      <c r="S21" s="424"/>
      <c r="T21" s="422" t="s">
        <v>4</v>
      </c>
      <c r="U21" s="423"/>
      <c r="V21" s="424"/>
      <c r="W21" s="63" t="s">
        <v>39</v>
      </c>
      <c r="X21" s="63"/>
      <c r="Y21" s="63"/>
      <c r="Z21" s="63"/>
      <c r="AA21" s="63"/>
      <c r="AB21" s="63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5"/>
      <c r="AX21" s="430" t="s">
        <v>61</v>
      </c>
      <c r="AY21" s="431"/>
      <c r="AZ21" s="431"/>
      <c r="BA21" s="431"/>
      <c r="BB21" s="431"/>
      <c r="BC21" s="431"/>
      <c r="BD21" s="431"/>
      <c r="BE21" s="431"/>
      <c r="BF21" s="432"/>
      <c r="BG21" s="422" t="s">
        <v>3</v>
      </c>
      <c r="BH21" s="423"/>
      <c r="BI21" s="424"/>
      <c r="BJ21" s="422" t="s">
        <v>2</v>
      </c>
      <c r="BK21" s="423"/>
      <c r="BL21" s="423"/>
      <c r="BM21" s="423"/>
      <c r="BN21" s="423"/>
      <c r="BO21" s="423"/>
      <c r="BP21" s="423"/>
      <c r="BQ21" s="423"/>
      <c r="BR21" s="424"/>
    </row>
    <row r="22" spans="1:70" ht="32.25" customHeight="1">
      <c r="A22" s="443"/>
      <c r="B22" s="433"/>
      <c r="C22" s="434"/>
      <c r="D22" s="434"/>
      <c r="E22" s="434"/>
      <c r="F22" s="434"/>
      <c r="G22" s="434"/>
      <c r="H22" s="434"/>
      <c r="I22" s="434"/>
      <c r="J22" s="435"/>
      <c r="K22" s="425"/>
      <c r="L22" s="426"/>
      <c r="M22" s="426"/>
      <c r="N22" s="426"/>
      <c r="O22" s="426"/>
      <c r="P22" s="426"/>
      <c r="Q22" s="426"/>
      <c r="R22" s="426"/>
      <c r="S22" s="427"/>
      <c r="T22" s="425"/>
      <c r="U22" s="426"/>
      <c r="V22" s="427"/>
      <c r="W22" s="63" t="s">
        <v>40</v>
      </c>
      <c r="X22" s="63"/>
      <c r="Y22" s="63"/>
      <c r="Z22" s="63"/>
      <c r="AA22" s="63"/>
      <c r="AB22" s="63"/>
      <c r="AC22" s="64"/>
      <c r="AD22" s="64"/>
      <c r="AE22" s="64"/>
      <c r="AF22" s="64"/>
      <c r="AG22" s="64"/>
      <c r="AH22" s="64"/>
      <c r="AI22" s="64"/>
      <c r="AJ22" s="64"/>
      <c r="AK22" s="65"/>
      <c r="AL22" s="61" t="s">
        <v>230</v>
      </c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6"/>
      <c r="AX22" s="433"/>
      <c r="AY22" s="434"/>
      <c r="AZ22" s="434"/>
      <c r="BA22" s="434"/>
      <c r="BB22" s="434"/>
      <c r="BC22" s="434"/>
      <c r="BD22" s="434"/>
      <c r="BE22" s="434"/>
      <c r="BF22" s="435"/>
      <c r="BG22" s="425"/>
      <c r="BH22" s="426"/>
      <c r="BI22" s="427"/>
      <c r="BJ22" s="425"/>
      <c r="BK22" s="426"/>
      <c r="BL22" s="426"/>
      <c r="BM22" s="426"/>
      <c r="BN22" s="426"/>
      <c r="BO22" s="426"/>
      <c r="BP22" s="426"/>
      <c r="BQ22" s="426"/>
      <c r="BR22" s="427"/>
    </row>
    <row r="23" spans="1:70" ht="15.95" customHeight="1">
      <c r="A23" s="450">
        <v>1</v>
      </c>
      <c r="B23" s="657" t="str">
        <f>IF('1_1計画案'!B23:J26="","",'1_1計画案'!B23)</f>
        <v/>
      </c>
      <c r="C23" s="658"/>
      <c r="D23" s="658"/>
      <c r="E23" s="658"/>
      <c r="F23" s="658"/>
      <c r="G23" s="658"/>
      <c r="H23" s="658"/>
      <c r="I23" s="658"/>
      <c r="J23" s="659"/>
      <c r="K23" s="657" t="str">
        <f>IF('1_1計画案'!K23:S26="","",'1_1計画案'!K23)</f>
        <v/>
      </c>
      <c r="L23" s="658"/>
      <c r="M23" s="658"/>
      <c r="N23" s="658"/>
      <c r="O23" s="658"/>
      <c r="P23" s="658"/>
      <c r="Q23" s="658"/>
      <c r="R23" s="658"/>
      <c r="S23" s="659"/>
      <c r="T23" s="668" t="str">
        <f>IF('1_1計画案'!T23:W26="","",'1_1計画案'!T23)</f>
        <v/>
      </c>
      <c r="U23" s="669"/>
      <c r="V23" s="670"/>
      <c r="W23" s="150" t="str">
        <f>IF(X23="",IF('1_1計画案'!Z23&lt;&gt;"",'1_1計画案'!Z23,IF('1_1計画案'!Y23="","",'1_1計画案'!Y23)),"")</f>
        <v/>
      </c>
      <c r="X23" s="23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2"/>
      <c r="AL23" s="576"/>
      <c r="AM23" s="577"/>
      <c r="AN23" s="577"/>
      <c r="AO23" s="577"/>
      <c r="AP23" s="577"/>
      <c r="AQ23" s="577"/>
      <c r="AR23" s="577"/>
      <c r="AS23" s="577"/>
      <c r="AT23" s="577"/>
      <c r="AU23" s="577"/>
      <c r="AV23" s="577"/>
      <c r="AW23" s="578"/>
      <c r="AX23" s="657" t="str">
        <f>IF('1_1計画案'!AN23="","",'1_1計画案'!AN23)</f>
        <v/>
      </c>
      <c r="AY23" s="658"/>
      <c r="AZ23" s="658"/>
      <c r="BA23" s="658"/>
      <c r="BB23" s="658"/>
      <c r="BC23" s="658"/>
      <c r="BD23" s="658"/>
      <c r="BE23" s="658"/>
      <c r="BF23" s="659"/>
      <c r="BG23" s="668" t="str">
        <f>IF('1_1計画案'!AW23="","",'1_1計画案'!AW23)</f>
        <v/>
      </c>
      <c r="BH23" s="669"/>
      <c r="BI23" s="670"/>
      <c r="BJ23" s="657" t="str">
        <f>IF('1_1計画案'!BA23="","",'1_1計画案'!BA23)</f>
        <v/>
      </c>
      <c r="BK23" s="658"/>
      <c r="BL23" s="658"/>
      <c r="BM23" s="658"/>
      <c r="BN23" s="658"/>
      <c r="BO23" s="658"/>
      <c r="BP23" s="658"/>
      <c r="BQ23" s="658"/>
      <c r="BR23" s="659"/>
    </row>
    <row r="24" spans="1:70" ht="15.95" customHeight="1">
      <c r="A24" s="451"/>
      <c r="B24" s="660"/>
      <c r="C24" s="661"/>
      <c r="D24" s="661"/>
      <c r="E24" s="661"/>
      <c r="F24" s="661"/>
      <c r="G24" s="661"/>
      <c r="H24" s="661"/>
      <c r="I24" s="661"/>
      <c r="J24" s="662"/>
      <c r="K24" s="660"/>
      <c r="L24" s="661"/>
      <c r="M24" s="661"/>
      <c r="N24" s="661"/>
      <c r="O24" s="661"/>
      <c r="P24" s="661"/>
      <c r="Q24" s="661"/>
      <c r="R24" s="661"/>
      <c r="S24" s="662"/>
      <c r="T24" s="671"/>
      <c r="U24" s="672"/>
      <c r="V24" s="673"/>
      <c r="W24" s="159" t="str">
        <f>IF(X24="",IF('1_1計画案'!Z24&lt;&gt;"",'1_1計画案'!Z24,IF('1_1計画案'!Y24="","",'1_1計画案'!Y24)),"")</f>
        <v/>
      </c>
      <c r="X24" s="232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4"/>
      <c r="AL24" s="579"/>
      <c r="AM24" s="580"/>
      <c r="AN24" s="580"/>
      <c r="AO24" s="580"/>
      <c r="AP24" s="580"/>
      <c r="AQ24" s="580"/>
      <c r="AR24" s="580"/>
      <c r="AS24" s="580"/>
      <c r="AT24" s="580"/>
      <c r="AU24" s="580"/>
      <c r="AV24" s="580"/>
      <c r="AW24" s="581"/>
      <c r="AX24" s="660"/>
      <c r="AY24" s="661"/>
      <c r="AZ24" s="661"/>
      <c r="BA24" s="661"/>
      <c r="BB24" s="661"/>
      <c r="BC24" s="661"/>
      <c r="BD24" s="661"/>
      <c r="BE24" s="661"/>
      <c r="BF24" s="662"/>
      <c r="BG24" s="671"/>
      <c r="BH24" s="672"/>
      <c r="BI24" s="673"/>
      <c r="BJ24" s="660"/>
      <c r="BK24" s="661"/>
      <c r="BL24" s="661"/>
      <c r="BM24" s="661"/>
      <c r="BN24" s="661"/>
      <c r="BO24" s="661"/>
      <c r="BP24" s="661"/>
      <c r="BQ24" s="661"/>
      <c r="BR24" s="662"/>
    </row>
    <row r="25" spans="1:70" ht="15.95" customHeight="1">
      <c r="A25" s="451"/>
      <c r="B25" s="660"/>
      <c r="C25" s="661"/>
      <c r="D25" s="661"/>
      <c r="E25" s="661"/>
      <c r="F25" s="661"/>
      <c r="G25" s="661"/>
      <c r="H25" s="661"/>
      <c r="I25" s="661"/>
      <c r="J25" s="662"/>
      <c r="K25" s="660"/>
      <c r="L25" s="661"/>
      <c r="M25" s="661"/>
      <c r="N25" s="661"/>
      <c r="O25" s="661"/>
      <c r="P25" s="661"/>
      <c r="Q25" s="661"/>
      <c r="R25" s="661"/>
      <c r="S25" s="662"/>
      <c r="T25" s="671"/>
      <c r="U25" s="672"/>
      <c r="V25" s="673"/>
      <c r="W25" s="159" t="str">
        <f>IF(X25="",IF('1_1計画案'!Z25&lt;&gt;"",'1_1計画案'!Z25,IF('1_1計画案'!Y25="","",'1_1計画案'!Y25)),"")</f>
        <v/>
      </c>
      <c r="X25" s="232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4"/>
      <c r="AL25" s="579"/>
      <c r="AM25" s="580"/>
      <c r="AN25" s="580"/>
      <c r="AO25" s="580"/>
      <c r="AP25" s="580"/>
      <c r="AQ25" s="580"/>
      <c r="AR25" s="580"/>
      <c r="AS25" s="580"/>
      <c r="AT25" s="580"/>
      <c r="AU25" s="580"/>
      <c r="AV25" s="580"/>
      <c r="AW25" s="581"/>
      <c r="AX25" s="660"/>
      <c r="AY25" s="661"/>
      <c r="AZ25" s="661"/>
      <c r="BA25" s="661"/>
      <c r="BB25" s="661"/>
      <c r="BC25" s="661"/>
      <c r="BD25" s="661"/>
      <c r="BE25" s="661"/>
      <c r="BF25" s="662"/>
      <c r="BG25" s="671"/>
      <c r="BH25" s="672"/>
      <c r="BI25" s="673"/>
      <c r="BJ25" s="660"/>
      <c r="BK25" s="661"/>
      <c r="BL25" s="661"/>
      <c r="BM25" s="661"/>
      <c r="BN25" s="661"/>
      <c r="BO25" s="661"/>
      <c r="BP25" s="661"/>
      <c r="BQ25" s="661"/>
      <c r="BR25" s="662"/>
    </row>
    <row r="26" spans="1:70" ht="15.95" customHeight="1">
      <c r="A26" s="452"/>
      <c r="B26" s="663"/>
      <c r="C26" s="664"/>
      <c r="D26" s="664"/>
      <c r="E26" s="664"/>
      <c r="F26" s="664"/>
      <c r="G26" s="664"/>
      <c r="H26" s="664"/>
      <c r="I26" s="664"/>
      <c r="J26" s="665"/>
      <c r="K26" s="663"/>
      <c r="L26" s="664"/>
      <c r="M26" s="664"/>
      <c r="N26" s="664"/>
      <c r="O26" s="664"/>
      <c r="P26" s="664"/>
      <c r="Q26" s="664"/>
      <c r="R26" s="664"/>
      <c r="S26" s="665"/>
      <c r="T26" s="674"/>
      <c r="U26" s="675"/>
      <c r="V26" s="676"/>
      <c r="W26" s="162" t="str">
        <f>IF(X26="",IF('1_1計画案'!Z26&lt;&gt;"",'1_1計画案'!Z26,IF('1_1計画案'!Y26="","",'1_1計画案'!Y26)),"")</f>
        <v/>
      </c>
      <c r="X26" s="233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6"/>
      <c r="AL26" s="582"/>
      <c r="AM26" s="583"/>
      <c r="AN26" s="583"/>
      <c r="AO26" s="583"/>
      <c r="AP26" s="583"/>
      <c r="AQ26" s="583"/>
      <c r="AR26" s="583"/>
      <c r="AS26" s="583"/>
      <c r="AT26" s="583"/>
      <c r="AU26" s="583"/>
      <c r="AV26" s="583"/>
      <c r="AW26" s="584"/>
      <c r="AX26" s="663"/>
      <c r="AY26" s="664"/>
      <c r="AZ26" s="664"/>
      <c r="BA26" s="664"/>
      <c r="BB26" s="664"/>
      <c r="BC26" s="664"/>
      <c r="BD26" s="664"/>
      <c r="BE26" s="664"/>
      <c r="BF26" s="665"/>
      <c r="BG26" s="674"/>
      <c r="BH26" s="675"/>
      <c r="BI26" s="676"/>
      <c r="BJ26" s="663"/>
      <c r="BK26" s="664"/>
      <c r="BL26" s="664"/>
      <c r="BM26" s="664"/>
      <c r="BN26" s="664"/>
      <c r="BO26" s="664"/>
      <c r="BP26" s="664"/>
      <c r="BQ26" s="664"/>
      <c r="BR26" s="665"/>
    </row>
    <row r="27" spans="1:70" ht="15.95" customHeight="1">
      <c r="A27" s="450">
        <v>2</v>
      </c>
      <c r="B27" s="657" t="str">
        <f>IF('1_1計画案'!B27:J30="","",'1_1計画案'!B27)</f>
        <v/>
      </c>
      <c r="C27" s="658"/>
      <c r="D27" s="658"/>
      <c r="E27" s="658"/>
      <c r="F27" s="658"/>
      <c r="G27" s="658"/>
      <c r="H27" s="658"/>
      <c r="I27" s="658"/>
      <c r="J27" s="659"/>
      <c r="K27" s="657" t="str">
        <f>IF('1_1計画案'!K27:S30="","",'1_1計画案'!K27)</f>
        <v/>
      </c>
      <c r="L27" s="658"/>
      <c r="M27" s="658"/>
      <c r="N27" s="658"/>
      <c r="O27" s="658"/>
      <c r="P27" s="658"/>
      <c r="Q27" s="658"/>
      <c r="R27" s="658"/>
      <c r="S27" s="659"/>
      <c r="T27" s="668" t="str">
        <f>IF('1_1計画案'!T27:W30="","",'1_1計画案'!T27)</f>
        <v/>
      </c>
      <c r="U27" s="669"/>
      <c r="V27" s="670"/>
      <c r="W27" s="150" t="str">
        <f>IF(X27="",IF('1_1計画案'!Z27&lt;&gt;"",'1_1計画案'!Z27,IF('1_1計画案'!Y27="","",'1_1計画案'!Y27)),"")</f>
        <v/>
      </c>
      <c r="X27" s="22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8"/>
      <c r="AL27" s="576"/>
      <c r="AM27" s="577"/>
      <c r="AN27" s="577"/>
      <c r="AO27" s="577"/>
      <c r="AP27" s="577"/>
      <c r="AQ27" s="577"/>
      <c r="AR27" s="577"/>
      <c r="AS27" s="577"/>
      <c r="AT27" s="577"/>
      <c r="AU27" s="577"/>
      <c r="AV27" s="577"/>
      <c r="AW27" s="578"/>
      <c r="AX27" s="657" t="str">
        <f>IF('1_1計画案'!AN27="","",'1_1計画案'!AN27)</f>
        <v/>
      </c>
      <c r="AY27" s="658"/>
      <c r="AZ27" s="658"/>
      <c r="BA27" s="658"/>
      <c r="BB27" s="658"/>
      <c r="BC27" s="658"/>
      <c r="BD27" s="658"/>
      <c r="BE27" s="658"/>
      <c r="BF27" s="659"/>
      <c r="BG27" s="668" t="str">
        <f>IF('1_1計画案'!AW27="","",'1_1計画案'!AW27)</f>
        <v/>
      </c>
      <c r="BH27" s="669"/>
      <c r="BI27" s="670"/>
      <c r="BJ27" s="657" t="str">
        <f>IF('1_1計画案'!BA27="","",'1_1計画案'!BA27)</f>
        <v/>
      </c>
      <c r="BK27" s="658"/>
      <c r="BL27" s="658"/>
      <c r="BM27" s="658"/>
      <c r="BN27" s="658"/>
      <c r="BO27" s="658"/>
      <c r="BP27" s="658"/>
      <c r="BQ27" s="658"/>
      <c r="BR27" s="659"/>
    </row>
    <row r="28" spans="1:70" ht="15.95" customHeight="1">
      <c r="A28" s="451"/>
      <c r="B28" s="660"/>
      <c r="C28" s="661"/>
      <c r="D28" s="661"/>
      <c r="E28" s="661"/>
      <c r="F28" s="661"/>
      <c r="G28" s="661"/>
      <c r="H28" s="661"/>
      <c r="I28" s="661"/>
      <c r="J28" s="662"/>
      <c r="K28" s="660"/>
      <c r="L28" s="661"/>
      <c r="M28" s="661"/>
      <c r="N28" s="661"/>
      <c r="O28" s="661"/>
      <c r="P28" s="661"/>
      <c r="Q28" s="661"/>
      <c r="R28" s="661"/>
      <c r="S28" s="662"/>
      <c r="T28" s="671"/>
      <c r="U28" s="672"/>
      <c r="V28" s="673"/>
      <c r="W28" s="159" t="str">
        <f>IF(X28="",IF('1_1計画案'!Z28&lt;&gt;"",'1_1計画案'!Z28,IF('1_1計画案'!Y28="","",'1_1計画案'!Y28)),"")</f>
        <v/>
      </c>
      <c r="X28" s="228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1"/>
      <c r="AL28" s="579"/>
      <c r="AM28" s="580"/>
      <c r="AN28" s="580"/>
      <c r="AO28" s="580"/>
      <c r="AP28" s="580"/>
      <c r="AQ28" s="580"/>
      <c r="AR28" s="580"/>
      <c r="AS28" s="580"/>
      <c r="AT28" s="580"/>
      <c r="AU28" s="580"/>
      <c r="AV28" s="580"/>
      <c r="AW28" s="581"/>
      <c r="AX28" s="660"/>
      <c r="AY28" s="661"/>
      <c r="AZ28" s="661"/>
      <c r="BA28" s="661"/>
      <c r="BB28" s="661"/>
      <c r="BC28" s="661"/>
      <c r="BD28" s="661"/>
      <c r="BE28" s="661"/>
      <c r="BF28" s="662"/>
      <c r="BG28" s="671"/>
      <c r="BH28" s="672"/>
      <c r="BI28" s="673"/>
      <c r="BJ28" s="660"/>
      <c r="BK28" s="661"/>
      <c r="BL28" s="661"/>
      <c r="BM28" s="661"/>
      <c r="BN28" s="661"/>
      <c r="BO28" s="661"/>
      <c r="BP28" s="661"/>
      <c r="BQ28" s="661"/>
      <c r="BR28" s="662"/>
    </row>
    <row r="29" spans="1:70" ht="15.95" customHeight="1">
      <c r="A29" s="451"/>
      <c r="B29" s="660"/>
      <c r="C29" s="661"/>
      <c r="D29" s="661"/>
      <c r="E29" s="661"/>
      <c r="F29" s="661"/>
      <c r="G29" s="661"/>
      <c r="H29" s="661"/>
      <c r="I29" s="661"/>
      <c r="J29" s="662"/>
      <c r="K29" s="660"/>
      <c r="L29" s="661"/>
      <c r="M29" s="661"/>
      <c r="N29" s="661"/>
      <c r="O29" s="661"/>
      <c r="P29" s="661"/>
      <c r="Q29" s="661"/>
      <c r="R29" s="661"/>
      <c r="S29" s="662"/>
      <c r="T29" s="671"/>
      <c r="U29" s="672"/>
      <c r="V29" s="673"/>
      <c r="W29" s="159" t="str">
        <f>IF(X29="",IF('1_1計画案'!Z29&lt;&gt;"",'1_1計画案'!Z29,IF('1_1計画案'!Y29="","",'1_1計画案'!Y29)),"")</f>
        <v/>
      </c>
      <c r="X29" s="228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1"/>
      <c r="AL29" s="579"/>
      <c r="AM29" s="580"/>
      <c r="AN29" s="580"/>
      <c r="AO29" s="580"/>
      <c r="AP29" s="580"/>
      <c r="AQ29" s="580"/>
      <c r="AR29" s="580"/>
      <c r="AS29" s="580"/>
      <c r="AT29" s="580"/>
      <c r="AU29" s="580"/>
      <c r="AV29" s="580"/>
      <c r="AW29" s="581"/>
      <c r="AX29" s="660"/>
      <c r="AY29" s="661"/>
      <c r="AZ29" s="661"/>
      <c r="BA29" s="661"/>
      <c r="BB29" s="661"/>
      <c r="BC29" s="661"/>
      <c r="BD29" s="661"/>
      <c r="BE29" s="661"/>
      <c r="BF29" s="662"/>
      <c r="BG29" s="671"/>
      <c r="BH29" s="672"/>
      <c r="BI29" s="673"/>
      <c r="BJ29" s="660"/>
      <c r="BK29" s="661"/>
      <c r="BL29" s="661"/>
      <c r="BM29" s="661"/>
      <c r="BN29" s="661"/>
      <c r="BO29" s="661"/>
      <c r="BP29" s="661"/>
      <c r="BQ29" s="661"/>
      <c r="BR29" s="662"/>
    </row>
    <row r="30" spans="1:70" ht="15.95" customHeight="1">
      <c r="A30" s="452"/>
      <c r="B30" s="663"/>
      <c r="C30" s="664"/>
      <c r="D30" s="664"/>
      <c r="E30" s="664"/>
      <c r="F30" s="664"/>
      <c r="G30" s="664"/>
      <c r="H30" s="664"/>
      <c r="I30" s="664"/>
      <c r="J30" s="665"/>
      <c r="K30" s="663"/>
      <c r="L30" s="664"/>
      <c r="M30" s="664"/>
      <c r="N30" s="664"/>
      <c r="O30" s="664"/>
      <c r="P30" s="664"/>
      <c r="Q30" s="664"/>
      <c r="R30" s="664"/>
      <c r="S30" s="665"/>
      <c r="T30" s="674"/>
      <c r="U30" s="675"/>
      <c r="V30" s="676"/>
      <c r="W30" s="162" t="str">
        <f>IF(X30="",IF('1_1計画案'!Z30&lt;&gt;"",'1_1計画案'!Z30,IF('1_1計画案'!Y30="","",'1_1計画案'!Y30)),"")</f>
        <v/>
      </c>
      <c r="X30" s="229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4"/>
      <c r="AL30" s="582"/>
      <c r="AM30" s="583"/>
      <c r="AN30" s="583"/>
      <c r="AO30" s="583"/>
      <c r="AP30" s="583"/>
      <c r="AQ30" s="583"/>
      <c r="AR30" s="583"/>
      <c r="AS30" s="583"/>
      <c r="AT30" s="583"/>
      <c r="AU30" s="583"/>
      <c r="AV30" s="583"/>
      <c r="AW30" s="584"/>
      <c r="AX30" s="663"/>
      <c r="AY30" s="664"/>
      <c r="AZ30" s="664"/>
      <c r="BA30" s="664"/>
      <c r="BB30" s="664"/>
      <c r="BC30" s="664"/>
      <c r="BD30" s="664"/>
      <c r="BE30" s="664"/>
      <c r="BF30" s="665"/>
      <c r="BG30" s="674"/>
      <c r="BH30" s="675"/>
      <c r="BI30" s="676"/>
      <c r="BJ30" s="663"/>
      <c r="BK30" s="664"/>
      <c r="BL30" s="664"/>
      <c r="BM30" s="664"/>
      <c r="BN30" s="664"/>
      <c r="BO30" s="664"/>
      <c r="BP30" s="664"/>
      <c r="BQ30" s="664"/>
      <c r="BR30" s="665"/>
    </row>
    <row r="31" spans="1:70" ht="15.95" customHeight="1">
      <c r="A31" s="450">
        <v>3</v>
      </c>
      <c r="B31" s="657" t="str">
        <f>IF('1_1計画案'!B31:J34="","",'1_1計画案'!B31)</f>
        <v/>
      </c>
      <c r="C31" s="658"/>
      <c r="D31" s="658"/>
      <c r="E31" s="658"/>
      <c r="F31" s="658"/>
      <c r="G31" s="658"/>
      <c r="H31" s="658"/>
      <c r="I31" s="658"/>
      <c r="J31" s="659"/>
      <c r="K31" s="657" t="str">
        <f>IF('1_1計画案'!K31:S34="","",'1_1計画案'!K31)</f>
        <v/>
      </c>
      <c r="L31" s="658"/>
      <c r="M31" s="658"/>
      <c r="N31" s="658"/>
      <c r="O31" s="658"/>
      <c r="P31" s="658"/>
      <c r="Q31" s="658"/>
      <c r="R31" s="658"/>
      <c r="S31" s="659"/>
      <c r="T31" s="668" t="str">
        <f>IF('1_1計画案'!T31:W34="","",'1_1計画案'!T31)</f>
        <v/>
      </c>
      <c r="U31" s="669"/>
      <c r="V31" s="670"/>
      <c r="W31" s="150" t="str">
        <f>IF(X31="",IF('1_1計画案'!Z31&lt;&gt;"",'1_1計画案'!Z31,IF('1_1計画案'!Y31="","",'1_1計画案'!Y31)),"")</f>
        <v/>
      </c>
      <c r="X31" s="22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8"/>
      <c r="AL31" s="576"/>
      <c r="AM31" s="577"/>
      <c r="AN31" s="577"/>
      <c r="AO31" s="577"/>
      <c r="AP31" s="577"/>
      <c r="AQ31" s="577"/>
      <c r="AR31" s="577"/>
      <c r="AS31" s="577"/>
      <c r="AT31" s="577"/>
      <c r="AU31" s="577"/>
      <c r="AV31" s="577"/>
      <c r="AW31" s="578"/>
      <c r="AX31" s="657" t="str">
        <f>IF('1_1計画案'!AN31="","",'1_1計画案'!AN31)</f>
        <v/>
      </c>
      <c r="AY31" s="658"/>
      <c r="AZ31" s="658"/>
      <c r="BA31" s="658"/>
      <c r="BB31" s="658"/>
      <c r="BC31" s="658"/>
      <c r="BD31" s="658"/>
      <c r="BE31" s="658"/>
      <c r="BF31" s="659"/>
      <c r="BG31" s="668" t="str">
        <f>IF('1_1計画案'!AW31="","",'1_1計画案'!AW31)</f>
        <v/>
      </c>
      <c r="BH31" s="669"/>
      <c r="BI31" s="670"/>
      <c r="BJ31" s="657" t="str">
        <f>IF('1_1計画案'!BA31="","",'1_1計画案'!BA31)</f>
        <v/>
      </c>
      <c r="BK31" s="658"/>
      <c r="BL31" s="658"/>
      <c r="BM31" s="658"/>
      <c r="BN31" s="658"/>
      <c r="BO31" s="658"/>
      <c r="BP31" s="658"/>
      <c r="BQ31" s="658"/>
      <c r="BR31" s="659"/>
    </row>
    <row r="32" spans="1:70" ht="15.95" customHeight="1">
      <c r="A32" s="451"/>
      <c r="B32" s="660"/>
      <c r="C32" s="661"/>
      <c r="D32" s="661"/>
      <c r="E32" s="661"/>
      <c r="F32" s="661"/>
      <c r="G32" s="661"/>
      <c r="H32" s="661"/>
      <c r="I32" s="661"/>
      <c r="J32" s="662"/>
      <c r="K32" s="660"/>
      <c r="L32" s="661"/>
      <c r="M32" s="661"/>
      <c r="N32" s="661"/>
      <c r="O32" s="661"/>
      <c r="P32" s="661"/>
      <c r="Q32" s="661"/>
      <c r="R32" s="661"/>
      <c r="S32" s="662"/>
      <c r="T32" s="671"/>
      <c r="U32" s="672"/>
      <c r="V32" s="673"/>
      <c r="W32" s="159" t="str">
        <f>IF(X32="",IF('1_1計画案'!Z32&lt;&gt;"",'1_1計画案'!Z32,IF('1_1計画案'!Y32="","",'1_1計画案'!Y32)),"")</f>
        <v/>
      </c>
      <c r="X32" s="228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1"/>
      <c r="AL32" s="579"/>
      <c r="AM32" s="580"/>
      <c r="AN32" s="580"/>
      <c r="AO32" s="580"/>
      <c r="AP32" s="580"/>
      <c r="AQ32" s="580"/>
      <c r="AR32" s="580"/>
      <c r="AS32" s="580"/>
      <c r="AT32" s="580"/>
      <c r="AU32" s="580"/>
      <c r="AV32" s="580"/>
      <c r="AW32" s="581"/>
      <c r="AX32" s="660"/>
      <c r="AY32" s="661"/>
      <c r="AZ32" s="661"/>
      <c r="BA32" s="661"/>
      <c r="BB32" s="661"/>
      <c r="BC32" s="661"/>
      <c r="BD32" s="661"/>
      <c r="BE32" s="661"/>
      <c r="BF32" s="662"/>
      <c r="BG32" s="671"/>
      <c r="BH32" s="672"/>
      <c r="BI32" s="673"/>
      <c r="BJ32" s="660"/>
      <c r="BK32" s="661"/>
      <c r="BL32" s="661"/>
      <c r="BM32" s="661"/>
      <c r="BN32" s="661"/>
      <c r="BO32" s="661"/>
      <c r="BP32" s="661"/>
      <c r="BQ32" s="661"/>
      <c r="BR32" s="662"/>
    </row>
    <row r="33" spans="1:70" ht="15.95" customHeight="1">
      <c r="A33" s="451"/>
      <c r="B33" s="660"/>
      <c r="C33" s="661"/>
      <c r="D33" s="661"/>
      <c r="E33" s="661"/>
      <c r="F33" s="661"/>
      <c r="G33" s="661"/>
      <c r="H33" s="661"/>
      <c r="I33" s="661"/>
      <c r="J33" s="662"/>
      <c r="K33" s="660"/>
      <c r="L33" s="661"/>
      <c r="M33" s="661"/>
      <c r="N33" s="661"/>
      <c r="O33" s="661"/>
      <c r="P33" s="661"/>
      <c r="Q33" s="661"/>
      <c r="R33" s="661"/>
      <c r="S33" s="662"/>
      <c r="T33" s="671"/>
      <c r="U33" s="672"/>
      <c r="V33" s="673"/>
      <c r="W33" s="159" t="str">
        <f>IF(X33="",IF('1_1計画案'!Z33&lt;&gt;"",'1_1計画案'!Z33,IF('1_1計画案'!Y33="","",'1_1計画案'!Y33)),"")</f>
        <v/>
      </c>
      <c r="X33" s="228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1"/>
      <c r="AL33" s="579"/>
      <c r="AM33" s="580"/>
      <c r="AN33" s="580"/>
      <c r="AO33" s="580"/>
      <c r="AP33" s="580"/>
      <c r="AQ33" s="580"/>
      <c r="AR33" s="580"/>
      <c r="AS33" s="580"/>
      <c r="AT33" s="580"/>
      <c r="AU33" s="580"/>
      <c r="AV33" s="580"/>
      <c r="AW33" s="581"/>
      <c r="AX33" s="660"/>
      <c r="AY33" s="661"/>
      <c r="AZ33" s="661"/>
      <c r="BA33" s="661"/>
      <c r="BB33" s="661"/>
      <c r="BC33" s="661"/>
      <c r="BD33" s="661"/>
      <c r="BE33" s="661"/>
      <c r="BF33" s="662"/>
      <c r="BG33" s="671"/>
      <c r="BH33" s="672"/>
      <c r="BI33" s="673"/>
      <c r="BJ33" s="660"/>
      <c r="BK33" s="661"/>
      <c r="BL33" s="661"/>
      <c r="BM33" s="661"/>
      <c r="BN33" s="661"/>
      <c r="BO33" s="661"/>
      <c r="BP33" s="661"/>
      <c r="BQ33" s="661"/>
      <c r="BR33" s="662"/>
    </row>
    <row r="34" spans="1:70" ht="15.95" customHeight="1">
      <c r="A34" s="452"/>
      <c r="B34" s="663"/>
      <c r="C34" s="664"/>
      <c r="D34" s="664"/>
      <c r="E34" s="664"/>
      <c r="F34" s="664"/>
      <c r="G34" s="664"/>
      <c r="H34" s="664"/>
      <c r="I34" s="664"/>
      <c r="J34" s="665"/>
      <c r="K34" s="663"/>
      <c r="L34" s="664"/>
      <c r="M34" s="664"/>
      <c r="N34" s="664"/>
      <c r="O34" s="664"/>
      <c r="P34" s="664"/>
      <c r="Q34" s="664"/>
      <c r="R34" s="664"/>
      <c r="S34" s="665"/>
      <c r="T34" s="674"/>
      <c r="U34" s="675"/>
      <c r="V34" s="676"/>
      <c r="W34" s="162" t="str">
        <f>IF(X34="",IF('1_1計画案'!Z34&lt;&gt;"",'1_1計画案'!Z34,IF('1_1計画案'!Y34="","",'1_1計画案'!Y34)),"")</f>
        <v/>
      </c>
      <c r="X34" s="229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4"/>
      <c r="AL34" s="582"/>
      <c r="AM34" s="583"/>
      <c r="AN34" s="583"/>
      <c r="AO34" s="583"/>
      <c r="AP34" s="583"/>
      <c r="AQ34" s="583"/>
      <c r="AR34" s="583"/>
      <c r="AS34" s="583"/>
      <c r="AT34" s="583"/>
      <c r="AU34" s="583"/>
      <c r="AV34" s="583"/>
      <c r="AW34" s="584"/>
      <c r="AX34" s="663"/>
      <c r="AY34" s="664"/>
      <c r="AZ34" s="664"/>
      <c r="BA34" s="664"/>
      <c r="BB34" s="664"/>
      <c r="BC34" s="664"/>
      <c r="BD34" s="664"/>
      <c r="BE34" s="664"/>
      <c r="BF34" s="665"/>
      <c r="BG34" s="674"/>
      <c r="BH34" s="675"/>
      <c r="BI34" s="676"/>
      <c r="BJ34" s="663"/>
      <c r="BK34" s="664"/>
      <c r="BL34" s="664"/>
      <c r="BM34" s="664"/>
      <c r="BN34" s="664"/>
      <c r="BO34" s="664"/>
      <c r="BP34" s="664"/>
      <c r="BQ34" s="664"/>
      <c r="BR34" s="665"/>
    </row>
    <row r="35" spans="1:70" ht="15.95" customHeight="1">
      <c r="A35" s="450">
        <v>4</v>
      </c>
      <c r="B35" s="657" t="str">
        <f>IF('1_1計画案'!B35:J38="","",'1_1計画案'!B35)</f>
        <v/>
      </c>
      <c r="C35" s="658"/>
      <c r="D35" s="658"/>
      <c r="E35" s="658"/>
      <c r="F35" s="658"/>
      <c r="G35" s="658"/>
      <c r="H35" s="658"/>
      <c r="I35" s="658"/>
      <c r="J35" s="659"/>
      <c r="K35" s="657" t="str">
        <f>IF('1_1計画案'!K35:S38="","",'1_1計画案'!K35)</f>
        <v/>
      </c>
      <c r="L35" s="658"/>
      <c r="M35" s="658"/>
      <c r="N35" s="658"/>
      <c r="O35" s="658"/>
      <c r="P35" s="658"/>
      <c r="Q35" s="658"/>
      <c r="R35" s="658"/>
      <c r="S35" s="659"/>
      <c r="T35" s="668" t="str">
        <f>IF('1_1計画案'!T35:W38="","",'1_1計画案'!T35)</f>
        <v/>
      </c>
      <c r="U35" s="669"/>
      <c r="V35" s="670"/>
      <c r="W35" s="150" t="str">
        <f>IF(X35="",IF('1_1計画案'!Z35&lt;&gt;"",'1_1計画案'!Z35,IF('1_1計画案'!Y35="","",'1_1計画案'!Y35)),"")</f>
        <v/>
      </c>
      <c r="X35" s="23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2"/>
      <c r="AL35" s="576"/>
      <c r="AM35" s="577"/>
      <c r="AN35" s="577"/>
      <c r="AO35" s="577"/>
      <c r="AP35" s="577"/>
      <c r="AQ35" s="577"/>
      <c r="AR35" s="577"/>
      <c r="AS35" s="577"/>
      <c r="AT35" s="577"/>
      <c r="AU35" s="577"/>
      <c r="AV35" s="577"/>
      <c r="AW35" s="578"/>
      <c r="AX35" s="657" t="str">
        <f>IF('1_1計画案'!AN35="","",'1_1計画案'!AN35)</f>
        <v/>
      </c>
      <c r="AY35" s="658"/>
      <c r="AZ35" s="658"/>
      <c r="BA35" s="658"/>
      <c r="BB35" s="658"/>
      <c r="BC35" s="658"/>
      <c r="BD35" s="658"/>
      <c r="BE35" s="658"/>
      <c r="BF35" s="659"/>
      <c r="BG35" s="668" t="str">
        <f>IF('1_1計画案'!AW35="","",'1_1計画案'!AW35)</f>
        <v/>
      </c>
      <c r="BH35" s="669"/>
      <c r="BI35" s="670"/>
      <c r="BJ35" s="657" t="str">
        <f>IF('1_1計画案'!BA35="","",'1_1計画案'!BA35)</f>
        <v/>
      </c>
      <c r="BK35" s="658"/>
      <c r="BL35" s="658"/>
      <c r="BM35" s="658"/>
      <c r="BN35" s="658"/>
      <c r="BO35" s="658"/>
      <c r="BP35" s="658"/>
      <c r="BQ35" s="658"/>
      <c r="BR35" s="659"/>
    </row>
    <row r="36" spans="1:70" ht="15.95" customHeight="1">
      <c r="A36" s="451"/>
      <c r="B36" s="660"/>
      <c r="C36" s="661"/>
      <c r="D36" s="661"/>
      <c r="E36" s="661"/>
      <c r="F36" s="661"/>
      <c r="G36" s="661"/>
      <c r="H36" s="661"/>
      <c r="I36" s="661"/>
      <c r="J36" s="662"/>
      <c r="K36" s="660"/>
      <c r="L36" s="661"/>
      <c r="M36" s="661"/>
      <c r="N36" s="661"/>
      <c r="O36" s="661"/>
      <c r="P36" s="661"/>
      <c r="Q36" s="661"/>
      <c r="R36" s="661"/>
      <c r="S36" s="662"/>
      <c r="T36" s="671"/>
      <c r="U36" s="672"/>
      <c r="V36" s="673"/>
      <c r="W36" s="159" t="str">
        <f>IF(X36="",IF('1_1計画案'!Z36&lt;&gt;"",'1_1計画案'!Z36,IF('1_1計画案'!Y36="","",'1_1計画案'!Y36)),"")</f>
        <v/>
      </c>
      <c r="X36" s="232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4"/>
      <c r="AL36" s="579"/>
      <c r="AM36" s="580"/>
      <c r="AN36" s="580"/>
      <c r="AO36" s="580"/>
      <c r="AP36" s="580"/>
      <c r="AQ36" s="580"/>
      <c r="AR36" s="580"/>
      <c r="AS36" s="580"/>
      <c r="AT36" s="580"/>
      <c r="AU36" s="580"/>
      <c r="AV36" s="580"/>
      <c r="AW36" s="581"/>
      <c r="AX36" s="660"/>
      <c r="AY36" s="661"/>
      <c r="AZ36" s="661"/>
      <c r="BA36" s="661"/>
      <c r="BB36" s="661"/>
      <c r="BC36" s="661"/>
      <c r="BD36" s="661"/>
      <c r="BE36" s="661"/>
      <c r="BF36" s="662"/>
      <c r="BG36" s="671"/>
      <c r="BH36" s="672"/>
      <c r="BI36" s="673"/>
      <c r="BJ36" s="660"/>
      <c r="BK36" s="661"/>
      <c r="BL36" s="661"/>
      <c r="BM36" s="661"/>
      <c r="BN36" s="661"/>
      <c r="BO36" s="661"/>
      <c r="BP36" s="661"/>
      <c r="BQ36" s="661"/>
      <c r="BR36" s="662"/>
    </row>
    <row r="37" spans="1:70" ht="15.95" customHeight="1">
      <c r="A37" s="451"/>
      <c r="B37" s="660"/>
      <c r="C37" s="661"/>
      <c r="D37" s="661"/>
      <c r="E37" s="661"/>
      <c r="F37" s="661"/>
      <c r="G37" s="661"/>
      <c r="H37" s="661"/>
      <c r="I37" s="661"/>
      <c r="J37" s="662"/>
      <c r="K37" s="660"/>
      <c r="L37" s="661"/>
      <c r="M37" s="661"/>
      <c r="N37" s="661"/>
      <c r="O37" s="661"/>
      <c r="P37" s="661"/>
      <c r="Q37" s="661"/>
      <c r="R37" s="661"/>
      <c r="S37" s="662"/>
      <c r="T37" s="671"/>
      <c r="U37" s="672"/>
      <c r="V37" s="673"/>
      <c r="W37" s="159" t="str">
        <f>IF(X37="",IF('1_1計画案'!Z37&lt;&gt;"",'1_1計画案'!Z37,IF('1_1計画案'!Y37="","",'1_1計画案'!Y37)),"")</f>
        <v/>
      </c>
      <c r="X37" s="232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4"/>
      <c r="AL37" s="579"/>
      <c r="AM37" s="580"/>
      <c r="AN37" s="580"/>
      <c r="AO37" s="580"/>
      <c r="AP37" s="580"/>
      <c r="AQ37" s="580"/>
      <c r="AR37" s="580"/>
      <c r="AS37" s="580"/>
      <c r="AT37" s="580"/>
      <c r="AU37" s="580"/>
      <c r="AV37" s="580"/>
      <c r="AW37" s="581"/>
      <c r="AX37" s="660"/>
      <c r="AY37" s="661"/>
      <c r="AZ37" s="661"/>
      <c r="BA37" s="661"/>
      <c r="BB37" s="661"/>
      <c r="BC37" s="661"/>
      <c r="BD37" s="661"/>
      <c r="BE37" s="661"/>
      <c r="BF37" s="662"/>
      <c r="BG37" s="671"/>
      <c r="BH37" s="672"/>
      <c r="BI37" s="673"/>
      <c r="BJ37" s="660"/>
      <c r="BK37" s="661"/>
      <c r="BL37" s="661"/>
      <c r="BM37" s="661"/>
      <c r="BN37" s="661"/>
      <c r="BO37" s="661"/>
      <c r="BP37" s="661"/>
      <c r="BQ37" s="661"/>
      <c r="BR37" s="662"/>
    </row>
    <row r="38" spans="1:70" ht="15.95" customHeight="1">
      <c r="A38" s="452"/>
      <c r="B38" s="663"/>
      <c r="C38" s="664"/>
      <c r="D38" s="664"/>
      <c r="E38" s="664"/>
      <c r="F38" s="664"/>
      <c r="G38" s="664"/>
      <c r="H38" s="664"/>
      <c r="I38" s="664"/>
      <c r="J38" s="665"/>
      <c r="K38" s="663"/>
      <c r="L38" s="664"/>
      <c r="M38" s="664"/>
      <c r="N38" s="664"/>
      <c r="O38" s="664"/>
      <c r="P38" s="664"/>
      <c r="Q38" s="664"/>
      <c r="R38" s="664"/>
      <c r="S38" s="665"/>
      <c r="T38" s="674"/>
      <c r="U38" s="675"/>
      <c r="V38" s="676"/>
      <c r="W38" s="162" t="str">
        <f>IF(X38="",IF('1_1計画案'!Z38&lt;&gt;"",'1_1計画案'!Z38,IF('1_1計画案'!Y38="","",'1_1計画案'!Y38)),"")</f>
        <v/>
      </c>
      <c r="X38" s="233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6"/>
      <c r="AL38" s="582"/>
      <c r="AM38" s="583"/>
      <c r="AN38" s="583"/>
      <c r="AO38" s="583"/>
      <c r="AP38" s="583"/>
      <c r="AQ38" s="583"/>
      <c r="AR38" s="583"/>
      <c r="AS38" s="583"/>
      <c r="AT38" s="583"/>
      <c r="AU38" s="583"/>
      <c r="AV38" s="583"/>
      <c r="AW38" s="584"/>
      <c r="AX38" s="663"/>
      <c r="AY38" s="664"/>
      <c r="AZ38" s="664"/>
      <c r="BA38" s="664"/>
      <c r="BB38" s="664"/>
      <c r="BC38" s="664"/>
      <c r="BD38" s="664"/>
      <c r="BE38" s="664"/>
      <c r="BF38" s="665"/>
      <c r="BG38" s="674"/>
      <c r="BH38" s="675"/>
      <c r="BI38" s="676"/>
      <c r="BJ38" s="663"/>
      <c r="BK38" s="664"/>
      <c r="BL38" s="664"/>
      <c r="BM38" s="664"/>
      <c r="BN38" s="664"/>
      <c r="BO38" s="664"/>
      <c r="BP38" s="664"/>
      <c r="BQ38" s="664"/>
      <c r="BR38" s="665"/>
    </row>
    <row r="39" spans="1:70" ht="15.95" customHeight="1">
      <c r="A39" s="450">
        <v>5</v>
      </c>
      <c r="B39" s="657" t="str">
        <f>IF('1_1計画案'!B39:J42="","",'1_1計画案'!B39)</f>
        <v/>
      </c>
      <c r="C39" s="658"/>
      <c r="D39" s="658"/>
      <c r="E39" s="658"/>
      <c r="F39" s="658"/>
      <c r="G39" s="658"/>
      <c r="H39" s="658"/>
      <c r="I39" s="658"/>
      <c r="J39" s="659"/>
      <c r="K39" s="654" t="str">
        <f>IF('1_1計画案'!K39:S42="","",'1_1計画案'!K39)</f>
        <v/>
      </c>
      <c r="L39" s="655"/>
      <c r="M39" s="655"/>
      <c r="N39" s="655"/>
      <c r="O39" s="655"/>
      <c r="P39" s="655"/>
      <c r="Q39" s="655"/>
      <c r="R39" s="655"/>
      <c r="S39" s="656"/>
      <c r="T39" s="668" t="str">
        <f>IF('1_1計画案'!T39:W42="","",'1_1計画案'!T39)</f>
        <v/>
      </c>
      <c r="U39" s="669"/>
      <c r="V39" s="670"/>
      <c r="W39" s="150" t="str">
        <f>IF(X39="",IF('1_1計画案'!Z39&lt;&gt;"",'1_1計画案'!Z39,IF('1_1計画案'!Y39="","",'1_1計画案'!Y39)),"")</f>
        <v/>
      </c>
      <c r="X39" s="22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8"/>
      <c r="AL39" s="576"/>
      <c r="AM39" s="577"/>
      <c r="AN39" s="577"/>
      <c r="AO39" s="577"/>
      <c r="AP39" s="577"/>
      <c r="AQ39" s="577"/>
      <c r="AR39" s="577"/>
      <c r="AS39" s="577"/>
      <c r="AT39" s="577"/>
      <c r="AU39" s="577"/>
      <c r="AV39" s="577"/>
      <c r="AW39" s="578"/>
      <c r="AX39" s="657" t="str">
        <f>IF('1_1計画案'!AN39="","",'1_1計画案'!AN39)</f>
        <v/>
      </c>
      <c r="AY39" s="658"/>
      <c r="AZ39" s="658"/>
      <c r="BA39" s="658"/>
      <c r="BB39" s="658"/>
      <c r="BC39" s="658"/>
      <c r="BD39" s="658"/>
      <c r="BE39" s="658"/>
      <c r="BF39" s="659"/>
      <c r="BG39" s="668" t="str">
        <f>IF('1_1計画案'!AW39="","",'1_1計画案'!AW39)</f>
        <v/>
      </c>
      <c r="BH39" s="669"/>
      <c r="BI39" s="670"/>
      <c r="BJ39" s="657" t="str">
        <f>IF('1_1計画案'!BA39="","",'1_1計画案'!BA39)</f>
        <v/>
      </c>
      <c r="BK39" s="658"/>
      <c r="BL39" s="658"/>
      <c r="BM39" s="658"/>
      <c r="BN39" s="658"/>
      <c r="BO39" s="658"/>
      <c r="BP39" s="658"/>
      <c r="BQ39" s="658"/>
      <c r="BR39" s="659"/>
    </row>
    <row r="40" spans="1:70" ht="15.95" customHeight="1">
      <c r="A40" s="451"/>
      <c r="B40" s="660"/>
      <c r="C40" s="661"/>
      <c r="D40" s="661"/>
      <c r="E40" s="661"/>
      <c r="F40" s="661"/>
      <c r="G40" s="661"/>
      <c r="H40" s="661"/>
      <c r="I40" s="661"/>
      <c r="J40" s="662"/>
      <c r="K40" s="690"/>
      <c r="L40" s="495"/>
      <c r="M40" s="495"/>
      <c r="N40" s="495"/>
      <c r="O40" s="495"/>
      <c r="P40" s="495"/>
      <c r="Q40" s="495"/>
      <c r="R40" s="495"/>
      <c r="S40" s="496"/>
      <c r="T40" s="671"/>
      <c r="U40" s="672"/>
      <c r="V40" s="673"/>
      <c r="W40" s="159" t="str">
        <f>IF(X40="",IF('1_1計画案'!Z40&lt;&gt;"",'1_1計画案'!Z40,IF('1_1計画案'!Y40="","",'1_1計画案'!Y40)),"")</f>
        <v/>
      </c>
      <c r="X40" s="228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1"/>
      <c r="AL40" s="579"/>
      <c r="AM40" s="580"/>
      <c r="AN40" s="580"/>
      <c r="AO40" s="580"/>
      <c r="AP40" s="580"/>
      <c r="AQ40" s="580"/>
      <c r="AR40" s="580"/>
      <c r="AS40" s="580"/>
      <c r="AT40" s="580"/>
      <c r="AU40" s="580"/>
      <c r="AV40" s="580"/>
      <c r="AW40" s="581"/>
      <c r="AX40" s="660"/>
      <c r="AY40" s="661"/>
      <c r="AZ40" s="661"/>
      <c r="BA40" s="661"/>
      <c r="BB40" s="661"/>
      <c r="BC40" s="661"/>
      <c r="BD40" s="661"/>
      <c r="BE40" s="661"/>
      <c r="BF40" s="662"/>
      <c r="BG40" s="671"/>
      <c r="BH40" s="672"/>
      <c r="BI40" s="673"/>
      <c r="BJ40" s="660"/>
      <c r="BK40" s="661"/>
      <c r="BL40" s="661"/>
      <c r="BM40" s="661"/>
      <c r="BN40" s="661"/>
      <c r="BO40" s="661"/>
      <c r="BP40" s="661"/>
      <c r="BQ40" s="661"/>
      <c r="BR40" s="662"/>
    </row>
    <row r="41" spans="1:70" ht="15.95" customHeight="1">
      <c r="A41" s="451"/>
      <c r="B41" s="660"/>
      <c r="C41" s="661"/>
      <c r="D41" s="661"/>
      <c r="E41" s="661"/>
      <c r="F41" s="661"/>
      <c r="G41" s="661"/>
      <c r="H41" s="661"/>
      <c r="I41" s="661"/>
      <c r="J41" s="662"/>
      <c r="K41" s="690"/>
      <c r="L41" s="495"/>
      <c r="M41" s="495"/>
      <c r="N41" s="495"/>
      <c r="O41" s="495"/>
      <c r="P41" s="495"/>
      <c r="Q41" s="495"/>
      <c r="R41" s="495"/>
      <c r="S41" s="496"/>
      <c r="T41" s="671"/>
      <c r="U41" s="672"/>
      <c r="V41" s="673"/>
      <c r="W41" s="159" t="str">
        <f>IF(X41="",IF('1_1計画案'!Z41&lt;&gt;"",'1_1計画案'!Z41,IF('1_1計画案'!Y41="","",'1_1計画案'!Y41)),"")</f>
        <v/>
      </c>
      <c r="X41" s="228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1"/>
      <c r="AL41" s="579"/>
      <c r="AM41" s="580"/>
      <c r="AN41" s="580"/>
      <c r="AO41" s="580"/>
      <c r="AP41" s="580"/>
      <c r="AQ41" s="580"/>
      <c r="AR41" s="580"/>
      <c r="AS41" s="580"/>
      <c r="AT41" s="580"/>
      <c r="AU41" s="580"/>
      <c r="AV41" s="580"/>
      <c r="AW41" s="581"/>
      <c r="AX41" s="660"/>
      <c r="AY41" s="661"/>
      <c r="AZ41" s="661"/>
      <c r="BA41" s="661"/>
      <c r="BB41" s="661"/>
      <c r="BC41" s="661"/>
      <c r="BD41" s="661"/>
      <c r="BE41" s="661"/>
      <c r="BF41" s="662"/>
      <c r="BG41" s="671"/>
      <c r="BH41" s="672"/>
      <c r="BI41" s="673"/>
      <c r="BJ41" s="660"/>
      <c r="BK41" s="661"/>
      <c r="BL41" s="661"/>
      <c r="BM41" s="661"/>
      <c r="BN41" s="661"/>
      <c r="BO41" s="661"/>
      <c r="BP41" s="661"/>
      <c r="BQ41" s="661"/>
      <c r="BR41" s="662"/>
    </row>
    <row r="42" spans="1:70" ht="15.95" customHeight="1">
      <c r="A42" s="452"/>
      <c r="B42" s="663"/>
      <c r="C42" s="664"/>
      <c r="D42" s="664"/>
      <c r="E42" s="664"/>
      <c r="F42" s="664"/>
      <c r="G42" s="664"/>
      <c r="H42" s="664"/>
      <c r="I42" s="664"/>
      <c r="J42" s="665"/>
      <c r="K42" s="651"/>
      <c r="L42" s="652"/>
      <c r="M42" s="652"/>
      <c r="N42" s="652"/>
      <c r="O42" s="652"/>
      <c r="P42" s="652"/>
      <c r="Q42" s="652"/>
      <c r="R42" s="652"/>
      <c r="S42" s="653"/>
      <c r="T42" s="674"/>
      <c r="U42" s="675"/>
      <c r="V42" s="676"/>
      <c r="W42" s="162" t="str">
        <f>IF(X42="",IF('1_1計画案'!Z42&lt;&gt;"",'1_1計画案'!Z42,IF('1_1計画案'!Y42="","",'1_1計画案'!Y42)),"")</f>
        <v/>
      </c>
      <c r="X42" s="229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4"/>
      <c r="AL42" s="582"/>
      <c r="AM42" s="583"/>
      <c r="AN42" s="583"/>
      <c r="AO42" s="583"/>
      <c r="AP42" s="583"/>
      <c r="AQ42" s="583"/>
      <c r="AR42" s="583"/>
      <c r="AS42" s="583"/>
      <c r="AT42" s="583"/>
      <c r="AU42" s="583"/>
      <c r="AV42" s="583"/>
      <c r="AW42" s="584"/>
      <c r="AX42" s="663"/>
      <c r="AY42" s="664"/>
      <c r="AZ42" s="664"/>
      <c r="BA42" s="664"/>
      <c r="BB42" s="664"/>
      <c r="BC42" s="664"/>
      <c r="BD42" s="664"/>
      <c r="BE42" s="664"/>
      <c r="BF42" s="665"/>
      <c r="BG42" s="674"/>
      <c r="BH42" s="675"/>
      <c r="BI42" s="676"/>
      <c r="BJ42" s="663"/>
      <c r="BK42" s="664"/>
      <c r="BL42" s="664"/>
      <c r="BM42" s="664"/>
      <c r="BN42" s="664"/>
      <c r="BO42" s="664"/>
      <c r="BP42" s="664"/>
      <c r="BQ42" s="664"/>
      <c r="BR42" s="665"/>
    </row>
    <row r="43" spans="1:70" ht="15.95" customHeight="1">
      <c r="A43" s="450">
        <v>6</v>
      </c>
      <c r="B43" s="657" t="str">
        <f>IF('1_1計画案'!B43:J46="","",'1_1計画案'!B43)</f>
        <v/>
      </c>
      <c r="C43" s="658"/>
      <c r="D43" s="658"/>
      <c r="E43" s="658"/>
      <c r="F43" s="658"/>
      <c r="G43" s="658"/>
      <c r="H43" s="658"/>
      <c r="I43" s="658"/>
      <c r="J43" s="659"/>
      <c r="K43" s="654" t="str">
        <f>IF('1_1計画案'!K43:S46="","",'1_1計画案'!K43)</f>
        <v/>
      </c>
      <c r="L43" s="655"/>
      <c r="M43" s="655"/>
      <c r="N43" s="655"/>
      <c r="O43" s="655"/>
      <c r="P43" s="655"/>
      <c r="Q43" s="655"/>
      <c r="R43" s="655"/>
      <c r="S43" s="656"/>
      <c r="T43" s="668" t="str">
        <f>IF('1_1計画案'!T43:W46="","",'1_1計画案'!T43)</f>
        <v/>
      </c>
      <c r="U43" s="669"/>
      <c r="V43" s="670"/>
      <c r="W43" s="150" t="str">
        <f>IF(X43="",IF('1_1計画案'!Z43&lt;&gt;"",'1_1計画案'!Z43,IF('1_1計画案'!Y43="","",'1_1計画案'!Y43)),"")</f>
        <v/>
      </c>
      <c r="X43" s="22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8"/>
      <c r="AL43" s="576"/>
      <c r="AM43" s="577"/>
      <c r="AN43" s="577"/>
      <c r="AO43" s="577"/>
      <c r="AP43" s="577"/>
      <c r="AQ43" s="577"/>
      <c r="AR43" s="577"/>
      <c r="AS43" s="577"/>
      <c r="AT43" s="577"/>
      <c r="AU43" s="577"/>
      <c r="AV43" s="577"/>
      <c r="AW43" s="578"/>
      <c r="AX43" s="657" t="str">
        <f>IF('1_1計画案'!AN43="","",'1_1計画案'!AN43)</f>
        <v/>
      </c>
      <c r="AY43" s="658"/>
      <c r="AZ43" s="658"/>
      <c r="BA43" s="658"/>
      <c r="BB43" s="658"/>
      <c r="BC43" s="658"/>
      <c r="BD43" s="658"/>
      <c r="BE43" s="658"/>
      <c r="BF43" s="659"/>
      <c r="BG43" s="668" t="str">
        <f>IF('1_1計画案'!AW43="","",'1_1計画案'!AW43)</f>
        <v/>
      </c>
      <c r="BH43" s="669"/>
      <c r="BI43" s="670"/>
      <c r="BJ43" s="657" t="str">
        <f>IF('1_1計画案'!BA43="","",'1_1計画案'!BA43)</f>
        <v/>
      </c>
      <c r="BK43" s="658"/>
      <c r="BL43" s="658"/>
      <c r="BM43" s="658"/>
      <c r="BN43" s="658"/>
      <c r="BO43" s="658"/>
      <c r="BP43" s="658"/>
      <c r="BQ43" s="658"/>
      <c r="BR43" s="659"/>
    </row>
    <row r="44" spans="1:70" ht="15.95" customHeight="1">
      <c r="A44" s="451"/>
      <c r="B44" s="660"/>
      <c r="C44" s="661"/>
      <c r="D44" s="661"/>
      <c r="E44" s="661"/>
      <c r="F44" s="661"/>
      <c r="G44" s="661"/>
      <c r="H44" s="661"/>
      <c r="I44" s="661"/>
      <c r="J44" s="662"/>
      <c r="K44" s="690"/>
      <c r="L44" s="495"/>
      <c r="M44" s="495"/>
      <c r="N44" s="495"/>
      <c r="O44" s="495"/>
      <c r="P44" s="495"/>
      <c r="Q44" s="495"/>
      <c r="R44" s="495"/>
      <c r="S44" s="496"/>
      <c r="T44" s="671"/>
      <c r="U44" s="672"/>
      <c r="V44" s="673"/>
      <c r="W44" s="159" t="str">
        <f>IF(X44="",IF('1_1計画案'!Z44&lt;&gt;"",'1_1計画案'!Z44,IF('1_1計画案'!Y44="","",'1_1計画案'!Y44)),"")</f>
        <v/>
      </c>
      <c r="X44" s="228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1"/>
      <c r="AL44" s="579"/>
      <c r="AM44" s="580"/>
      <c r="AN44" s="580"/>
      <c r="AO44" s="580"/>
      <c r="AP44" s="580"/>
      <c r="AQ44" s="580"/>
      <c r="AR44" s="580"/>
      <c r="AS44" s="580"/>
      <c r="AT44" s="580"/>
      <c r="AU44" s="580"/>
      <c r="AV44" s="580"/>
      <c r="AW44" s="581"/>
      <c r="AX44" s="660"/>
      <c r="AY44" s="661"/>
      <c r="AZ44" s="661"/>
      <c r="BA44" s="661"/>
      <c r="BB44" s="661"/>
      <c r="BC44" s="661"/>
      <c r="BD44" s="661"/>
      <c r="BE44" s="661"/>
      <c r="BF44" s="662"/>
      <c r="BG44" s="671"/>
      <c r="BH44" s="672"/>
      <c r="BI44" s="673"/>
      <c r="BJ44" s="660"/>
      <c r="BK44" s="661"/>
      <c r="BL44" s="661"/>
      <c r="BM44" s="661"/>
      <c r="BN44" s="661"/>
      <c r="BO44" s="661"/>
      <c r="BP44" s="661"/>
      <c r="BQ44" s="661"/>
      <c r="BR44" s="662"/>
    </row>
    <row r="45" spans="1:70" ht="15.95" customHeight="1">
      <c r="A45" s="451"/>
      <c r="B45" s="660"/>
      <c r="C45" s="661"/>
      <c r="D45" s="661"/>
      <c r="E45" s="661"/>
      <c r="F45" s="661"/>
      <c r="G45" s="661"/>
      <c r="H45" s="661"/>
      <c r="I45" s="661"/>
      <c r="J45" s="662"/>
      <c r="K45" s="690"/>
      <c r="L45" s="495"/>
      <c r="M45" s="495"/>
      <c r="N45" s="495"/>
      <c r="O45" s="495"/>
      <c r="P45" s="495"/>
      <c r="Q45" s="495"/>
      <c r="R45" s="495"/>
      <c r="S45" s="496"/>
      <c r="T45" s="671"/>
      <c r="U45" s="672"/>
      <c r="V45" s="673"/>
      <c r="W45" s="159" t="str">
        <f>IF(X45="",IF('1_1計画案'!Z45&lt;&gt;"",'1_1計画案'!Z45,IF('1_1計画案'!Y45="","",'1_1計画案'!Y45)),"")</f>
        <v/>
      </c>
      <c r="X45" s="228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1"/>
      <c r="AL45" s="579"/>
      <c r="AM45" s="580"/>
      <c r="AN45" s="580"/>
      <c r="AO45" s="580"/>
      <c r="AP45" s="580"/>
      <c r="AQ45" s="580"/>
      <c r="AR45" s="580"/>
      <c r="AS45" s="580"/>
      <c r="AT45" s="580"/>
      <c r="AU45" s="580"/>
      <c r="AV45" s="580"/>
      <c r="AW45" s="581"/>
      <c r="AX45" s="660"/>
      <c r="AY45" s="661"/>
      <c r="AZ45" s="661"/>
      <c r="BA45" s="661"/>
      <c r="BB45" s="661"/>
      <c r="BC45" s="661"/>
      <c r="BD45" s="661"/>
      <c r="BE45" s="661"/>
      <c r="BF45" s="662"/>
      <c r="BG45" s="671"/>
      <c r="BH45" s="672"/>
      <c r="BI45" s="673"/>
      <c r="BJ45" s="660"/>
      <c r="BK45" s="661"/>
      <c r="BL45" s="661"/>
      <c r="BM45" s="661"/>
      <c r="BN45" s="661"/>
      <c r="BO45" s="661"/>
      <c r="BP45" s="661"/>
      <c r="BQ45" s="661"/>
      <c r="BR45" s="662"/>
    </row>
    <row r="46" spans="1:70" ht="15.95" customHeight="1">
      <c r="A46" s="452"/>
      <c r="B46" s="663"/>
      <c r="C46" s="664"/>
      <c r="D46" s="664"/>
      <c r="E46" s="664"/>
      <c r="F46" s="664"/>
      <c r="G46" s="664"/>
      <c r="H46" s="664"/>
      <c r="I46" s="664"/>
      <c r="J46" s="665"/>
      <c r="K46" s="651"/>
      <c r="L46" s="652"/>
      <c r="M46" s="652"/>
      <c r="N46" s="652"/>
      <c r="O46" s="652"/>
      <c r="P46" s="652"/>
      <c r="Q46" s="652"/>
      <c r="R46" s="652"/>
      <c r="S46" s="653"/>
      <c r="T46" s="674"/>
      <c r="U46" s="675"/>
      <c r="V46" s="676"/>
      <c r="W46" s="162" t="str">
        <f>IF(X46="",IF('1_1計画案'!Z46&lt;&gt;"",'1_1計画案'!Z46,IF('1_1計画案'!Y46="","",'1_1計画案'!Y46)),"")</f>
        <v/>
      </c>
      <c r="X46" s="229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4"/>
      <c r="AL46" s="582"/>
      <c r="AM46" s="583"/>
      <c r="AN46" s="583"/>
      <c r="AO46" s="583"/>
      <c r="AP46" s="583"/>
      <c r="AQ46" s="583"/>
      <c r="AR46" s="583"/>
      <c r="AS46" s="583"/>
      <c r="AT46" s="583"/>
      <c r="AU46" s="583"/>
      <c r="AV46" s="583"/>
      <c r="AW46" s="584"/>
      <c r="AX46" s="663"/>
      <c r="AY46" s="664"/>
      <c r="AZ46" s="664"/>
      <c r="BA46" s="664"/>
      <c r="BB46" s="664"/>
      <c r="BC46" s="664"/>
      <c r="BD46" s="664"/>
      <c r="BE46" s="664"/>
      <c r="BF46" s="665"/>
      <c r="BG46" s="674"/>
      <c r="BH46" s="675"/>
      <c r="BI46" s="676"/>
      <c r="BJ46" s="663"/>
      <c r="BK46" s="664"/>
      <c r="BL46" s="664"/>
      <c r="BM46" s="664"/>
      <c r="BN46" s="664"/>
      <c r="BO46" s="664"/>
      <c r="BP46" s="664"/>
      <c r="BQ46" s="664"/>
      <c r="BR46" s="665"/>
    </row>
    <row r="47" spans="1:70" ht="6.75" customHeight="1"/>
    <row r="48" spans="1:70">
      <c r="AU48" s="398" t="s">
        <v>290</v>
      </c>
      <c r="AV48" s="398"/>
      <c r="AW48" s="398"/>
      <c r="AX48" s="398"/>
      <c r="AY48" s="398"/>
      <c r="AZ48" s="398"/>
      <c r="BA48" s="398"/>
      <c r="BB48" s="398"/>
      <c r="BC48" s="398"/>
      <c r="BD48" s="398"/>
      <c r="BE48" s="398"/>
      <c r="BF48" s="398"/>
      <c r="BG48" s="398"/>
      <c r="BH48" s="398"/>
      <c r="BI48" s="398"/>
      <c r="BJ48" s="398"/>
      <c r="BK48" s="398"/>
      <c r="BL48" s="398"/>
      <c r="BM48" s="398"/>
      <c r="BN48" s="398"/>
      <c r="BO48" s="398"/>
      <c r="BP48" s="398"/>
      <c r="BQ48" s="398"/>
      <c r="BR48" s="398"/>
    </row>
  </sheetData>
  <sheetProtection selectLockedCells="1"/>
  <mergeCells count="103">
    <mergeCell ref="B43:J46"/>
    <mergeCell ref="K43:S46"/>
    <mergeCell ref="K39:S42"/>
    <mergeCell ref="I14:BR14"/>
    <mergeCell ref="BB9:BH9"/>
    <mergeCell ref="A23:A26"/>
    <mergeCell ref="A27:A30"/>
    <mergeCell ref="T23:V26"/>
    <mergeCell ref="T27:V30"/>
    <mergeCell ref="AL37:AW37"/>
    <mergeCell ref="AL38:AW38"/>
    <mergeCell ref="AL39:AW39"/>
    <mergeCell ref="AL40:AW40"/>
    <mergeCell ref="AL32:AW32"/>
    <mergeCell ref="AL33:AW33"/>
    <mergeCell ref="AL34:AW34"/>
    <mergeCell ref="AL35:AW35"/>
    <mergeCell ref="AL36:AW36"/>
    <mergeCell ref="K35:S38"/>
    <mergeCell ref="K31:S34"/>
    <mergeCell ref="E9:J9"/>
    <mergeCell ref="Q9:U9"/>
    <mergeCell ref="BI9:BR9"/>
    <mergeCell ref="A21:A22"/>
    <mergeCell ref="BM1:BR1"/>
    <mergeCell ref="I4:U4"/>
    <mergeCell ref="AI4:BA4"/>
    <mergeCell ref="BI4:BR4"/>
    <mergeCell ref="A6:H6"/>
    <mergeCell ref="I6:U6"/>
    <mergeCell ref="AI6:BA6"/>
    <mergeCell ref="BI6:BR6"/>
    <mergeCell ref="I7:U7"/>
    <mergeCell ref="AI7:BA7"/>
    <mergeCell ref="A35:A38"/>
    <mergeCell ref="A11:H13"/>
    <mergeCell ref="B18:H19"/>
    <mergeCell ref="B16:H17"/>
    <mergeCell ref="A14:H15"/>
    <mergeCell ref="I11:K12"/>
    <mergeCell ref="BG31:BI34"/>
    <mergeCell ref="BG27:BI30"/>
    <mergeCell ref="BG23:BI26"/>
    <mergeCell ref="A31:A34"/>
    <mergeCell ref="BJ35:BR38"/>
    <mergeCell ref="BJ31:BR34"/>
    <mergeCell ref="BJ27:BR30"/>
    <mergeCell ref="BJ23:BR26"/>
    <mergeCell ref="BG35:BI38"/>
    <mergeCell ref="I17:BR17"/>
    <mergeCell ref="I18:BR18"/>
    <mergeCell ref="I19:BR19"/>
    <mergeCell ref="L11:BR11"/>
    <mergeCell ref="L12:BR12"/>
    <mergeCell ref="L13:BR13"/>
    <mergeCell ref="B31:J34"/>
    <mergeCell ref="K27:S30"/>
    <mergeCell ref="K23:S26"/>
    <mergeCell ref="B23:J26"/>
    <mergeCell ref="AX31:BF34"/>
    <mergeCell ref="T35:V38"/>
    <mergeCell ref="T31:V34"/>
    <mergeCell ref="AL31:AW31"/>
    <mergeCell ref="B27:J30"/>
    <mergeCell ref="B21:J22"/>
    <mergeCell ref="AU48:BR48"/>
    <mergeCell ref="T43:V46"/>
    <mergeCell ref="AX43:BF46"/>
    <mergeCell ref="BG43:BI46"/>
    <mergeCell ref="AX39:BF42"/>
    <mergeCell ref="BG39:BI42"/>
    <mergeCell ref="BJ43:BR46"/>
    <mergeCell ref="BJ39:BR42"/>
    <mergeCell ref="T39:V42"/>
    <mergeCell ref="AL42:AW42"/>
    <mergeCell ref="AL43:AW43"/>
    <mergeCell ref="AL44:AW44"/>
    <mergeCell ref="AL45:AW45"/>
    <mergeCell ref="AL46:AW46"/>
    <mergeCell ref="A43:A46"/>
    <mergeCell ref="AL41:AW41"/>
    <mergeCell ref="I15:BR15"/>
    <mergeCell ref="I16:BR16"/>
    <mergeCell ref="BJ21:BR22"/>
    <mergeCell ref="BG21:BI22"/>
    <mergeCell ref="AX27:BF30"/>
    <mergeCell ref="AX23:BF26"/>
    <mergeCell ref="I13:K13"/>
    <mergeCell ref="AX35:BF38"/>
    <mergeCell ref="A39:A42"/>
    <mergeCell ref="AX21:BF22"/>
    <mergeCell ref="K21:S22"/>
    <mergeCell ref="T21:V22"/>
    <mergeCell ref="B35:J38"/>
    <mergeCell ref="B39:J42"/>
    <mergeCell ref="AL23:AW23"/>
    <mergeCell ref="AL24:AW24"/>
    <mergeCell ref="AL25:AW25"/>
    <mergeCell ref="AL26:AW26"/>
    <mergeCell ref="AL27:AW27"/>
    <mergeCell ref="AL28:AW28"/>
    <mergeCell ref="AL29:AW29"/>
    <mergeCell ref="AL30:AW30"/>
  </mergeCells>
  <phoneticPr fontId="2"/>
  <dataValidations disablePrompts="1" count="1">
    <dataValidation imeMode="hiragana" allowBlank="1" showInputMessage="1" showErrorMessage="1" sqref="X23:X46 AM25:AM46"/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4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66"/>
  <sheetViews>
    <sheetView showGridLines="0" view="pageBreakPreview" zoomScale="80" zoomScaleNormal="100" zoomScaleSheetLayoutView="80" workbookViewId="0">
      <selection activeCell="I9" sqref="I9:U9"/>
    </sheetView>
  </sheetViews>
  <sheetFormatPr defaultColWidth="2.125" defaultRowHeight="13.5"/>
  <cols>
    <col min="1" max="4" width="3.125" style="6" customWidth="1"/>
    <col min="5" max="5" width="0.125" style="6" customWidth="1"/>
    <col min="6" max="6" width="5.625" style="6" customWidth="1"/>
    <col min="7" max="53" width="3.125" style="6" customWidth="1"/>
    <col min="54" max="54" width="0.125" style="6" customWidth="1"/>
    <col min="55" max="55" width="5.125" style="6" customWidth="1"/>
    <col min="56" max="63" width="3.125" style="6" customWidth="1"/>
    <col min="64" max="16384" width="2.125" style="6"/>
  </cols>
  <sheetData>
    <row r="1" spans="1:63" ht="27.75" customHeight="1">
      <c r="BF1" s="453" t="s">
        <v>54</v>
      </c>
      <c r="BG1" s="454"/>
      <c r="BH1" s="454"/>
      <c r="BI1" s="454"/>
      <c r="BJ1" s="454"/>
      <c r="BK1" s="455"/>
    </row>
    <row r="2" spans="1:63" ht="18.75">
      <c r="A2" s="1" t="s">
        <v>67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</row>
    <row r="3" spans="1:63" ht="6.75" customHeight="1"/>
    <row r="4" spans="1:63" ht="19.5" customHeight="1">
      <c r="A4" s="14" t="s">
        <v>97</v>
      </c>
      <c r="B4" s="15"/>
      <c r="C4" s="15"/>
      <c r="D4" s="15"/>
      <c r="E4" s="15"/>
      <c r="F4" s="15"/>
      <c r="G4" s="15"/>
      <c r="H4" s="15"/>
      <c r="I4" s="456" t="str">
        <f>IF(入力シート!D3="","",入力シート!D3)</f>
        <v/>
      </c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8"/>
      <c r="V4" s="15" t="s">
        <v>104</v>
      </c>
      <c r="W4" s="15"/>
      <c r="X4" s="15"/>
      <c r="Y4" s="15"/>
      <c r="Z4" s="15"/>
      <c r="AA4" s="15"/>
      <c r="AB4" s="15"/>
      <c r="AC4" s="15"/>
      <c r="AD4" s="459" t="str">
        <f>IF(入力シート!D20="","",IF(入力シート!D20="区分無","区分無","区分"&amp;入力シート!D20))</f>
        <v/>
      </c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10"/>
      <c r="AQ4" s="15" t="s">
        <v>103</v>
      </c>
      <c r="AR4" s="15"/>
      <c r="AS4" s="15"/>
      <c r="AT4" s="15"/>
      <c r="AU4" s="15"/>
      <c r="AV4" s="15"/>
      <c r="AW4" s="15"/>
      <c r="AX4" s="15"/>
      <c r="AY4" s="456" t="str">
        <f>IF(入力シート!D24="","",入力シート!D24)</f>
        <v/>
      </c>
      <c r="AZ4" s="457"/>
      <c r="BA4" s="457"/>
      <c r="BB4" s="457"/>
      <c r="BC4" s="457"/>
      <c r="BD4" s="457"/>
      <c r="BE4" s="457"/>
      <c r="BF4" s="457"/>
      <c r="BG4" s="457"/>
      <c r="BH4" s="457"/>
      <c r="BI4" s="457"/>
      <c r="BJ4" s="457"/>
      <c r="BK4" s="458"/>
    </row>
    <row r="5" spans="1:63" s="11" customFormat="1" ht="19.5" hidden="1" customHeight="1">
      <c r="A5" s="14" t="s">
        <v>24</v>
      </c>
      <c r="B5" s="15"/>
      <c r="C5" s="15"/>
      <c r="D5" s="15"/>
      <c r="E5" s="15"/>
      <c r="F5" s="15"/>
      <c r="G5" s="15"/>
      <c r="H5" s="15"/>
      <c r="I5" s="531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3"/>
      <c r="V5" s="15" t="s">
        <v>23</v>
      </c>
      <c r="W5" s="15"/>
      <c r="X5" s="15"/>
      <c r="Y5" s="15"/>
      <c r="Z5" s="15"/>
      <c r="AA5" s="15"/>
      <c r="AB5" s="15"/>
      <c r="AC5" s="15"/>
      <c r="AD5" s="699"/>
      <c r="AE5" s="700"/>
      <c r="AF5" s="700"/>
      <c r="AG5" s="700"/>
      <c r="AH5" s="700"/>
      <c r="AI5" s="700"/>
      <c r="AJ5" s="700"/>
      <c r="AK5" s="700"/>
      <c r="AL5" s="700"/>
      <c r="AM5" s="700"/>
      <c r="AN5" s="700"/>
      <c r="AO5" s="700"/>
      <c r="AP5" s="70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</row>
    <row r="6" spans="1:63" ht="19.5" customHeight="1">
      <c r="A6" s="476" t="s">
        <v>98</v>
      </c>
      <c r="B6" s="477"/>
      <c r="C6" s="477"/>
      <c r="D6" s="477"/>
      <c r="E6" s="477"/>
      <c r="F6" s="477"/>
      <c r="G6" s="477"/>
      <c r="H6" s="478"/>
      <c r="I6" s="456" t="str">
        <f>IF(入力シート!D27="","",入力シート!D27)</f>
        <v/>
      </c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8"/>
      <c r="V6" s="15" t="s">
        <v>234</v>
      </c>
      <c r="W6" s="15"/>
      <c r="X6" s="15"/>
      <c r="Y6" s="15"/>
      <c r="Z6" s="15"/>
      <c r="AA6" s="15"/>
      <c r="AB6" s="15"/>
      <c r="AC6" s="15"/>
      <c r="AD6" s="459" t="str">
        <f>IF(入力シート!D31="","",入力シート!D31)</f>
        <v/>
      </c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10"/>
      <c r="AQ6" s="15" t="s">
        <v>102</v>
      </c>
      <c r="AR6" s="15"/>
      <c r="AS6" s="15"/>
      <c r="AT6" s="15"/>
      <c r="AU6" s="15"/>
      <c r="AV6" s="15"/>
      <c r="AW6" s="15"/>
      <c r="AX6" s="15"/>
      <c r="AY6" s="456" t="str">
        <f>IF(入力シート!D25="","",入力シート!D25)</f>
        <v/>
      </c>
      <c r="AZ6" s="457"/>
      <c r="BA6" s="457"/>
      <c r="BB6" s="457"/>
      <c r="BC6" s="457"/>
      <c r="BD6" s="457"/>
      <c r="BE6" s="457"/>
      <c r="BF6" s="457"/>
      <c r="BG6" s="457"/>
      <c r="BH6" s="457"/>
      <c r="BI6" s="457"/>
      <c r="BJ6" s="457"/>
      <c r="BK6" s="458"/>
    </row>
    <row r="7" spans="1:63" ht="19.5" customHeight="1">
      <c r="A7" s="48" t="s">
        <v>115</v>
      </c>
      <c r="B7" s="15"/>
      <c r="C7" s="15"/>
      <c r="D7" s="15"/>
      <c r="E7" s="15"/>
      <c r="F7" s="15"/>
      <c r="G7" s="15"/>
      <c r="H7" s="15"/>
      <c r="I7" s="456" t="str">
        <f>IF(入力シート!D29="","",入力シート!D29)</f>
        <v/>
      </c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8"/>
      <c r="V7" s="77" t="s">
        <v>116</v>
      </c>
      <c r="W7" s="78"/>
      <c r="X7" s="78"/>
      <c r="Y7" s="78"/>
      <c r="Z7" s="78"/>
      <c r="AA7" s="78"/>
      <c r="AB7" s="78"/>
      <c r="AC7" s="79"/>
      <c r="AD7" s="684" t="str">
        <f>IF(入力シート!D30="","",入力シート!D30)</f>
        <v/>
      </c>
      <c r="AE7" s="685"/>
      <c r="AF7" s="685"/>
      <c r="AG7" s="685"/>
      <c r="AH7" s="685"/>
      <c r="AI7" s="685"/>
      <c r="AJ7" s="685"/>
      <c r="AK7" s="685"/>
      <c r="AL7" s="685"/>
      <c r="AM7" s="685"/>
      <c r="AN7" s="685"/>
      <c r="AO7" s="685"/>
      <c r="AP7" s="686"/>
      <c r="AQ7" s="87"/>
      <c r="AR7" s="49"/>
      <c r="AS7" s="49"/>
      <c r="AT7" s="49"/>
      <c r="AU7" s="49"/>
      <c r="AV7" s="49"/>
      <c r="AW7" s="49"/>
      <c r="AX7" s="49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</row>
    <row r="8" spans="1:63" ht="6.75" customHeight="1"/>
    <row r="9" spans="1:63" ht="19.5" customHeight="1">
      <c r="A9" s="14" t="s">
        <v>119</v>
      </c>
      <c r="B9" s="15"/>
      <c r="C9" s="15"/>
      <c r="D9" s="15"/>
      <c r="E9" s="15"/>
      <c r="F9" s="15"/>
      <c r="G9" s="15"/>
      <c r="H9" s="15"/>
      <c r="I9" s="534" t="str">
        <f>IF(入力シート!D40="","",入力シート!D40)</f>
        <v/>
      </c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6"/>
      <c r="V9" s="80"/>
      <c r="W9" s="49"/>
      <c r="X9" s="49"/>
      <c r="Y9" s="49"/>
      <c r="Z9" s="49"/>
      <c r="AA9" s="49"/>
      <c r="AB9" s="49"/>
      <c r="AC9" s="49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9"/>
      <c r="AR9" s="49"/>
      <c r="AS9" s="49"/>
      <c r="AT9" s="49"/>
      <c r="AU9" s="49"/>
      <c r="AV9" s="49"/>
      <c r="AW9" s="49"/>
      <c r="AX9" s="49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</row>
    <row r="10" spans="1:63" ht="6.75" customHeight="1"/>
    <row r="11" spans="1:63">
      <c r="A11" s="16"/>
      <c r="B11" s="17"/>
      <c r="C11" s="17"/>
      <c r="D11" s="17"/>
      <c r="E11" s="18" t="s">
        <v>8</v>
      </c>
      <c r="F11" s="18"/>
      <c r="G11" s="18"/>
      <c r="H11" s="18"/>
      <c r="I11" s="18"/>
      <c r="J11" s="18"/>
      <c r="K11" s="18"/>
      <c r="L11" s="18" t="s">
        <v>9</v>
      </c>
      <c r="M11" s="18"/>
      <c r="N11" s="18"/>
      <c r="O11" s="18"/>
      <c r="P11" s="18"/>
      <c r="Q11" s="18"/>
      <c r="R11" s="18"/>
      <c r="S11" s="18" t="s">
        <v>10</v>
      </c>
      <c r="T11" s="18"/>
      <c r="U11" s="18"/>
      <c r="V11" s="18"/>
      <c r="W11" s="18"/>
      <c r="X11" s="18"/>
      <c r="Y11" s="18"/>
      <c r="Z11" s="18" t="s">
        <v>11</v>
      </c>
      <c r="AA11" s="18"/>
      <c r="AB11" s="18"/>
      <c r="AC11" s="18"/>
      <c r="AD11" s="18"/>
      <c r="AE11" s="18"/>
      <c r="AF11" s="18"/>
      <c r="AG11" s="18" t="s">
        <v>12</v>
      </c>
      <c r="AH11" s="18"/>
      <c r="AI11" s="18"/>
      <c r="AJ11" s="18"/>
      <c r="AK11" s="18"/>
      <c r="AL11" s="18"/>
      <c r="AM11" s="18"/>
      <c r="AN11" s="18" t="s">
        <v>13</v>
      </c>
      <c r="AO11" s="18"/>
      <c r="AP11" s="18"/>
      <c r="AQ11" s="18"/>
      <c r="AR11" s="18"/>
      <c r="AS11" s="18"/>
      <c r="AT11" s="18"/>
      <c r="AU11" s="18" t="s">
        <v>14</v>
      </c>
      <c r="AV11" s="18"/>
      <c r="AW11" s="18"/>
      <c r="AX11" s="18"/>
      <c r="AY11" s="18"/>
      <c r="AZ11" s="18"/>
      <c r="BA11" s="18"/>
      <c r="BB11" s="18" t="s">
        <v>15</v>
      </c>
      <c r="BC11" s="18"/>
      <c r="BD11" s="18"/>
      <c r="BE11" s="18"/>
      <c r="BF11" s="18"/>
      <c r="BG11" s="18"/>
      <c r="BH11" s="18"/>
      <c r="BI11" s="18"/>
      <c r="BJ11" s="18"/>
      <c r="BK11" s="19"/>
    </row>
    <row r="12" spans="1:63" ht="12" customHeight="1">
      <c r="A12" s="20"/>
      <c r="B12" s="21"/>
      <c r="C12" s="21"/>
      <c r="D12" s="22"/>
      <c r="E12" s="642"/>
      <c r="F12" s="643"/>
      <c r="G12" s="643"/>
      <c r="H12" s="643"/>
      <c r="I12" s="643"/>
      <c r="J12" s="643"/>
      <c r="K12" s="643"/>
      <c r="L12" s="643"/>
      <c r="M12" s="643"/>
      <c r="N12" s="643"/>
      <c r="O12" s="643"/>
      <c r="P12" s="643"/>
      <c r="Q12" s="643"/>
      <c r="R12" s="643"/>
      <c r="S12" s="643"/>
      <c r="T12" s="643"/>
      <c r="U12" s="643"/>
      <c r="V12" s="643"/>
      <c r="W12" s="643"/>
      <c r="X12" s="643"/>
      <c r="Y12" s="643"/>
      <c r="Z12" s="643"/>
      <c r="AA12" s="643"/>
      <c r="AB12" s="643"/>
      <c r="AC12" s="643"/>
      <c r="AD12" s="643"/>
      <c r="AE12" s="643"/>
      <c r="AF12" s="643"/>
      <c r="AG12" s="643"/>
      <c r="AH12" s="643"/>
      <c r="AI12" s="643"/>
      <c r="AJ12" s="643"/>
      <c r="AK12" s="643"/>
      <c r="AL12" s="643"/>
      <c r="AM12" s="643"/>
      <c r="AN12" s="643"/>
      <c r="AO12" s="643"/>
      <c r="AP12" s="643"/>
      <c r="AQ12" s="643"/>
      <c r="AR12" s="643"/>
      <c r="AS12" s="643"/>
      <c r="AT12" s="643"/>
      <c r="AU12" s="643"/>
      <c r="AV12" s="643"/>
      <c r="AW12" s="643"/>
      <c r="AX12" s="643"/>
      <c r="AY12" s="643"/>
      <c r="AZ12" s="643"/>
      <c r="BA12" s="644"/>
      <c r="BB12" s="147" t="str">
        <f>IF(BC12="",IF('１_2計画案週'!BC12&lt;&gt;"",'１_2計画案週'!BC12,IF('１_2計画案週'!BB12="","",'１_2計画案週'!BB12)),"")</f>
        <v/>
      </c>
      <c r="BC12" s="235"/>
      <c r="BD12" s="196"/>
      <c r="BE12" s="196"/>
      <c r="BF12" s="196"/>
      <c r="BG12" s="196"/>
      <c r="BH12" s="196"/>
      <c r="BI12" s="196"/>
      <c r="BJ12" s="196"/>
      <c r="BK12" s="197"/>
    </row>
    <row r="13" spans="1:63" ht="12" customHeight="1">
      <c r="A13" s="526"/>
      <c r="B13" s="525"/>
      <c r="C13" s="525"/>
      <c r="D13" s="527"/>
      <c r="E13" s="645"/>
      <c r="F13" s="646"/>
      <c r="G13" s="646"/>
      <c r="H13" s="646"/>
      <c r="I13" s="646"/>
      <c r="J13" s="646"/>
      <c r="K13" s="646"/>
      <c r="L13" s="646"/>
      <c r="M13" s="646"/>
      <c r="N13" s="646"/>
      <c r="O13" s="646"/>
      <c r="P13" s="646"/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646"/>
      <c r="AB13" s="646"/>
      <c r="AC13" s="646"/>
      <c r="AD13" s="646"/>
      <c r="AE13" s="646"/>
      <c r="AF13" s="646"/>
      <c r="AG13" s="646"/>
      <c r="AH13" s="646"/>
      <c r="AI13" s="646"/>
      <c r="AJ13" s="646"/>
      <c r="AK13" s="646"/>
      <c r="AL13" s="646"/>
      <c r="AM13" s="646"/>
      <c r="AN13" s="646"/>
      <c r="AO13" s="646"/>
      <c r="AP13" s="646"/>
      <c r="AQ13" s="646"/>
      <c r="AR13" s="646"/>
      <c r="AS13" s="646"/>
      <c r="AT13" s="646"/>
      <c r="AU13" s="646"/>
      <c r="AV13" s="646"/>
      <c r="AW13" s="646"/>
      <c r="AX13" s="646"/>
      <c r="AY13" s="646"/>
      <c r="AZ13" s="646"/>
      <c r="BA13" s="647"/>
      <c r="BB13" s="148" t="str">
        <f>IF(BC13="",IF('１_2計画案週'!BC13&lt;&gt;"",'１_2計画案週'!BC13,IF('１_2計画案週'!BB13="","",'１_2計画案週'!BB13)),"")</f>
        <v/>
      </c>
      <c r="BC13" s="226"/>
      <c r="BD13" s="184"/>
      <c r="BE13" s="184"/>
      <c r="BF13" s="184"/>
      <c r="BG13" s="184"/>
      <c r="BH13" s="184"/>
      <c r="BI13" s="184"/>
      <c r="BJ13" s="184"/>
      <c r="BK13" s="185"/>
    </row>
    <row r="14" spans="1:63" ht="12" customHeight="1">
      <c r="A14" s="524">
        <v>0.25</v>
      </c>
      <c r="B14" s="525"/>
      <c r="C14" s="525"/>
      <c r="D14" s="527"/>
      <c r="E14" s="645"/>
      <c r="F14" s="646"/>
      <c r="G14" s="646"/>
      <c r="H14" s="646"/>
      <c r="I14" s="646"/>
      <c r="J14" s="646"/>
      <c r="K14" s="646"/>
      <c r="L14" s="646"/>
      <c r="M14" s="646"/>
      <c r="N14" s="646"/>
      <c r="O14" s="646"/>
      <c r="P14" s="646"/>
      <c r="Q14" s="646"/>
      <c r="R14" s="646"/>
      <c r="S14" s="646"/>
      <c r="T14" s="646"/>
      <c r="U14" s="646"/>
      <c r="V14" s="646"/>
      <c r="W14" s="646"/>
      <c r="X14" s="646"/>
      <c r="Y14" s="646"/>
      <c r="Z14" s="646"/>
      <c r="AA14" s="646"/>
      <c r="AB14" s="646"/>
      <c r="AC14" s="646"/>
      <c r="AD14" s="646"/>
      <c r="AE14" s="646"/>
      <c r="AF14" s="646"/>
      <c r="AG14" s="646"/>
      <c r="AH14" s="646"/>
      <c r="AI14" s="646"/>
      <c r="AJ14" s="646"/>
      <c r="AK14" s="646"/>
      <c r="AL14" s="646"/>
      <c r="AM14" s="646"/>
      <c r="AN14" s="646"/>
      <c r="AO14" s="646"/>
      <c r="AP14" s="646"/>
      <c r="AQ14" s="646"/>
      <c r="AR14" s="646"/>
      <c r="AS14" s="646"/>
      <c r="AT14" s="646"/>
      <c r="AU14" s="646"/>
      <c r="AV14" s="646"/>
      <c r="AW14" s="646"/>
      <c r="AX14" s="646"/>
      <c r="AY14" s="646"/>
      <c r="AZ14" s="646"/>
      <c r="BA14" s="647"/>
      <c r="BB14" s="148" t="str">
        <f>IF(BC14="",IF('１_2計画案週'!BC14&lt;&gt;"",'１_2計画案週'!BC14,IF('１_2計画案週'!BB14="","",'１_2計画案週'!BB14)),"")</f>
        <v/>
      </c>
      <c r="BC14" s="226"/>
      <c r="BD14" s="184"/>
      <c r="BE14" s="184"/>
      <c r="BF14" s="184"/>
      <c r="BG14" s="184"/>
      <c r="BH14" s="184"/>
      <c r="BI14" s="184"/>
      <c r="BJ14" s="184"/>
      <c r="BK14" s="185"/>
    </row>
    <row r="15" spans="1:63" ht="12" customHeight="1">
      <c r="A15" s="526"/>
      <c r="B15" s="525"/>
      <c r="C15" s="525"/>
      <c r="D15" s="527"/>
      <c r="E15" s="645"/>
      <c r="F15" s="646"/>
      <c r="G15" s="646"/>
      <c r="H15" s="646"/>
      <c r="I15" s="646"/>
      <c r="J15" s="646"/>
      <c r="K15" s="646"/>
      <c r="L15" s="646"/>
      <c r="M15" s="646"/>
      <c r="N15" s="646"/>
      <c r="O15" s="646"/>
      <c r="P15" s="646"/>
      <c r="Q15" s="646"/>
      <c r="R15" s="646"/>
      <c r="S15" s="646"/>
      <c r="T15" s="646"/>
      <c r="U15" s="646"/>
      <c r="V15" s="646"/>
      <c r="W15" s="646"/>
      <c r="X15" s="646"/>
      <c r="Y15" s="646"/>
      <c r="Z15" s="646"/>
      <c r="AA15" s="646"/>
      <c r="AB15" s="646"/>
      <c r="AC15" s="646"/>
      <c r="AD15" s="646"/>
      <c r="AE15" s="646"/>
      <c r="AF15" s="646"/>
      <c r="AG15" s="646"/>
      <c r="AH15" s="646"/>
      <c r="AI15" s="646"/>
      <c r="AJ15" s="646"/>
      <c r="AK15" s="646"/>
      <c r="AL15" s="646"/>
      <c r="AM15" s="646"/>
      <c r="AN15" s="646"/>
      <c r="AO15" s="646"/>
      <c r="AP15" s="646"/>
      <c r="AQ15" s="646"/>
      <c r="AR15" s="646"/>
      <c r="AS15" s="646"/>
      <c r="AT15" s="646"/>
      <c r="AU15" s="646"/>
      <c r="AV15" s="646"/>
      <c r="AW15" s="646"/>
      <c r="AX15" s="646"/>
      <c r="AY15" s="646"/>
      <c r="AZ15" s="646"/>
      <c r="BA15" s="647"/>
      <c r="BB15" s="148" t="str">
        <f>IF(BC15="",IF('１_2計画案週'!BC15&lt;&gt;"",'１_2計画案週'!BC15,IF('１_2計画案週'!BB15="","",'１_2計画案週'!BB15)),"")</f>
        <v/>
      </c>
      <c r="BC15" s="226"/>
      <c r="BD15" s="184"/>
      <c r="BE15" s="184"/>
      <c r="BF15" s="184"/>
      <c r="BG15" s="184"/>
      <c r="BH15" s="184"/>
      <c r="BI15" s="184"/>
      <c r="BJ15" s="184"/>
      <c r="BK15" s="185"/>
    </row>
    <row r="16" spans="1:63" ht="12" customHeight="1">
      <c r="A16" s="24"/>
      <c r="B16" s="25"/>
      <c r="C16" s="25"/>
      <c r="D16" s="26"/>
      <c r="E16" s="645"/>
      <c r="F16" s="646"/>
      <c r="G16" s="646"/>
      <c r="H16" s="646"/>
      <c r="I16" s="646"/>
      <c r="J16" s="646"/>
      <c r="K16" s="646"/>
      <c r="L16" s="646"/>
      <c r="M16" s="646"/>
      <c r="N16" s="646"/>
      <c r="O16" s="646"/>
      <c r="P16" s="646"/>
      <c r="Q16" s="646"/>
      <c r="R16" s="646"/>
      <c r="S16" s="646"/>
      <c r="T16" s="646"/>
      <c r="U16" s="646"/>
      <c r="V16" s="646"/>
      <c r="W16" s="646"/>
      <c r="X16" s="646"/>
      <c r="Y16" s="646"/>
      <c r="Z16" s="646"/>
      <c r="AA16" s="646"/>
      <c r="AB16" s="646"/>
      <c r="AC16" s="646"/>
      <c r="AD16" s="646"/>
      <c r="AE16" s="646"/>
      <c r="AF16" s="646"/>
      <c r="AG16" s="646"/>
      <c r="AH16" s="646"/>
      <c r="AI16" s="646"/>
      <c r="AJ16" s="646"/>
      <c r="AK16" s="646"/>
      <c r="AL16" s="646"/>
      <c r="AM16" s="646"/>
      <c r="AN16" s="646"/>
      <c r="AO16" s="646"/>
      <c r="AP16" s="646"/>
      <c r="AQ16" s="646"/>
      <c r="AR16" s="646"/>
      <c r="AS16" s="646"/>
      <c r="AT16" s="646"/>
      <c r="AU16" s="646"/>
      <c r="AV16" s="646"/>
      <c r="AW16" s="646"/>
      <c r="AX16" s="646"/>
      <c r="AY16" s="646"/>
      <c r="AZ16" s="646"/>
      <c r="BA16" s="647"/>
      <c r="BB16" s="148" t="str">
        <f>IF(BC16="",IF('１_2計画案週'!BC16&lt;&gt;"",'１_2計画案週'!BC16,IF('１_2計画案週'!BB16="","",'１_2計画案週'!BB16)),"")</f>
        <v/>
      </c>
      <c r="BC16" s="226"/>
      <c r="BD16" s="184"/>
      <c r="BE16" s="184"/>
      <c r="BF16" s="184"/>
      <c r="BG16" s="184"/>
      <c r="BH16" s="184"/>
      <c r="BI16" s="184"/>
      <c r="BJ16" s="184"/>
      <c r="BK16" s="185"/>
    </row>
    <row r="17" spans="1:63" ht="12" customHeight="1">
      <c r="A17" s="24"/>
      <c r="B17" s="25"/>
      <c r="C17" s="25"/>
      <c r="D17" s="26"/>
      <c r="E17" s="645"/>
      <c r="F17" s="646"/>
      <c r="G17" s="646"/>
      <c r="H17" s="646"/>
      <c r="I17" s="646"/>
      <c r="J17" s="646"/>
      <c r="K17" s="646"/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6"/>
      <c r="X17" s="646"/>
      <c r="Y17" s="646"/>
      <c r="Z17" s="646"/>
      <c r="AA17" s="646"/>
      <c r="AB17" s="646"/>
      <c r="AC17" s="646"/>
      <c r="AD17" s="646"/>
      <c r="AE17" s="646"/>
      <c r="AF17" s="646"/>
      <c r="AG17" s="646"/>
      <c r="AH17" s="646"/>
      <c r="AI17" s="646"/>
      <c r="AJ17" s="646"/>
      <c r="AK17" s="646"/>
      <c r="AL17" s="646"/>
      <c r="AM17" s="646"/>
      <c r="AN17" s="646"/>
      <c r="AO17" s="646"/>
      <c r="AP17" s="646"/>
      <c r="AQ17" s="646"/>
      <c r="AR17" s="646"/>
      <c r="AS17" s="646"/>
      <c r="AT17" s="646"/>
      <c r="AU17" s="646"/>
      <c r="AV17" s="646"/>
      <c r="AW17" s="646"/>
      <c r="AX17" s="646"/>
      <c r="AY17" s="646"/>
      <c r="AZ17" s="646"/>
      <c r="BA17" s="647"/>
      <c r="BB17" s="148" t="str">
        <f>IF(BC17="",IF('１_2計画案週'!BC17&lt;&gt;"",'１_2計画案週'!BC17,IF('１_2計画案週'!BB17="","",'１_2計画案週'!BB17)),"")</f>
        <v/>
      </c>
      <c r="BC17" s="226"/>
      <c r="BD17" s="184"/>
      <c r="BE17" s="184"/>
      <c r="BF17" s="184"/>
      <c r="BG17" s="184"/>
      <c r="BH17" s="184"/>
      <c r="BI17" s="184"/>
      <c r="BJ17" s="184"/>
      <c r="BK17" s="185"/>
    </row>
    <row r="18" spans="1:63" ht="12" customHeight="1">
      <c r="A18" s="524">
        <v>0.33333333333333331</v>
      </c>
      <c r="B18" s="525"/>
      <c r="C18" s="525"/>
      <c r="D18" s="527"/>
      <c r="E18" s="645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646"/>
      <c r="Z18" s="646"/>
      <c r="AA18" s="646"/>
      <c r="AB18" s="646"/>
      <c r="AC18" s="646"/>
      <c r="AD18" s="646"/>
      <c r="AE18" s="646"/>
      <c r="AF18" s="646"/>
      <c r="AG18" s="646"/>
      <c r="AH18" s="646"/>
      <c r="AI18" s="646"/>
      <c r="AJ18" s="646"/>
      <c r="AK18" s="646"/>
      <c r="AL18" s="646"/>
      <c r="AM18" s="646"/>
      <c r="AN18" s="646"/>
      <c r="AO18" s="646"/>
      <c r="AP18" s="646"/>
      <c r="AQ18" s="646"/>
      <c r="AR18" s="646"/>
      <c r="AS18" s="646"/>
      <c r="AT18" s="646"/>
      <c r="AU18" s="646"/>
      <c r="AV18" s="646"/>
      <c r="AW18" s="646"/>
      <c r="AX18" s="646"/>
      <c r="AY18" s="646"/>
      <c r="AZ18" s="646"/>
      <c r="BA18" s="647"/>
      <c r="BB18" s="148" t="str">
        <f>IF(BC18="",IF('１_2計画案週'!BC18&lt;&gt;"",'１_2計画案週'!BC18,IF('１_2計画案週'!BB18="","",'１_2計画案週'!BB18)),"")</f>
        <v/>
      </c>
      <c r="BC18" s="226"/>
      <c r="BD18" s="184"/>
      <c r="BE18" s="184"/>
      <c r="BF18" s="184"/>
      <c r="BG18" s="184"/>
      <c r="BH18" s="184"/>
      <c r="BI18" s="184"/>
      <c r="BJ18" s="184"/>
      <c r="BK18" s="185"/>
    </row>
    <row r="19" spans="1:63" ht="12" customHeight="1">
      <c r="A19" s="526"/>
      <c r="B19" s="525"/>
      <c r="C19" s="525"/>
      <c r="D19" s="527"/>
      <c r="E19" s="645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646"/>
      <c r="Z19" s="646"/>
      <c r="AA19" s="646"/>
      <c r="AB19" s="646"/>
      <c r="AC19" s="646"/>
      <c r="AD19" s="646"/>
      <c r="AE19" s="646"/>
      <c r="AF19" s="646"/>
      <c r="AG19" s="646"/>
      <c r="AH19" s="646"/>
      <c r="AI19" s="646"/>
      <c r="AJ19" s="646"/>
      <c r="AK19" s="646"/>
      <c r="AL19" s="646"/>
      <c r="AM19" s="646"/>
      <c r="AN19" s="646"/>
      <c r="AO19" s="646"/>
      <c r="AP19" s="646"/>
      <c r="AQ19" s="646"/>
      <c r="AR19" s="646"/>
      <c r="AS19" s="646"/>
      <c r="AT19" s="646"/>
      <c r="AU19" s="646"/>
      <c r="AV19" s="646"/>
      <c r="AW19" s="646"/>
      <c r="AX19" s="646"/>
      <c r="AY19" s="646"/>
      <c r="AZ19" s="646"/>
      <c r="BA19" s="647"/>
      <c r="BB19" s="148" t="str">
        <f>IF(BC19="",IF('１_2計画案週'!BC19&lt;&gt;"",'１_2計画案週'!BC19,IF('１_2計画案週'!BB19="","",'１_2計画案週'!BB19)),"")</f>
        <v/>
      </c>
      <c r="BC19" s="226"/>
      <c r="BD19" s="184"/>
      <c r="BE19" s="184"/>
      <c r="BF19" s="184"/>
      <c r="BG19" s="184"/>
      <c r="BH19" s="184"/>
      <c r="BI19" s="184"/>
      <c r="BJ19" s="184"/>
      <c r="BK19" s="185"/>
    </row>
    <row r="20" spans="1:63" ht="12" customHeight="1">
      <c r="A20" s="24"/>
      <c r="B20" s="25"/>
      <c r="C20" s="25"/>
      <c r="D20" s="26"/>
      <c r="E20" s="645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646"/>
      <c r="Z20" s="646"/>
      <c r="AA20" s="646"/>
      <c r="AB20" s="646"/>
      <c r="AC20" s="646"/>
      <c r="AD20" s="646"/>
      <c r="AE20" s="646"/>
      <c r="AF20" s="646"/>
      <c r="AG20" s="646"/>
      <c r="AH20" s="646"/>
      <c r="AI20" s="646"/>
      <c r="AJ20" s="646"/>
      <c r="AK20" s="646"/>
      <c r="AL20" s="646"/>
      <c r="AM20" s="646"/>
      <c r="AN20" s="646"/>
      <c r="AO20" s="646"/>
      <c r="AP20" s="646"/>
      <c r="AQ20" s="646"/>
      <c r="AR20" s="646"/>
      <c r="AS20" s="646"/>
      <c r="AT20" s="646"/>
      <c r="AU20" s="646"/>
      <c r="AV20" s="646"/>
      <c r="AW20" s="646"/>
      <c r="AX20" s="646"/>
      <c r="AY20" s="646"/>
      <c r="AZ20" s="646"/>
      <c r="BA20" s="647"/>
      <c r="BB20" s="148" t="str">
        <f>IF(BC20="",IF('１_2計画案週'!BC20&lt;&gt;"",'１_2計画案週'!BC20,IF('１_2計画案週'!BB20="","",'１_2計画案週'!BB20)),"")</f>
        <v/>
      </c>
      <c r="BC20" s="226"/>
      <c r="BD20" s="184"/>
      <c r="BE20" s="184"/>
      <c r="BF20" s="184"/>
      <c r="BG20" s="184"/>
      <c r="BH20" s="184"/>
      <c r="BI20" s="184"/>
      <c r="BJ20" s="184"/>
      <c r="BK20" s="185"/>
    </row>
    <row r="21" spans="1:63" ht="12" customHeight="1">
      <c r="A21" s="24"/>
      <c r="B21" s="25"/>
      <c r="C21" s="25"/>
      <c r="D21" s="26"/>
      <c r="E21" s="645"/>
      <c r="F21" s="646"/>
      <c r="G21" s="646"/>
      <c r="H21" s="646"/>
      <c r="I21" s="646"/>
      <c r="J21" s="646"/>
      <c r="K21" s="646"/>
      <c r="L21" s="646"/>
      <c r="M21" s="646"/>
      <c r="N21" s="646"/>
      <c r="O21" s="646"/>
      <c r="P21" s="646"/>
      <c r="Q21" s="646"/>
      <c r="R21" s="646"/>
      <c r="S21" s="646"/>
      <c r="T21" s="646"/>
      <c r="U21" s="646"/>
      <c r="V21" s="646"/>
      <c r="W21" s="646"/>
      <c r="X21" s="646"/>
      <c r="Y21" s="646"/>
      <c r="Z21" s="646"/>
      <c r="AA21" s="646"/>
      <c r="AB21" s="646"/>
      <c r="AC21" s="646"/>
      <c r="AD21" s="646"/>
      <c r="AE21" s="646"/>
      <c r="AF21" s="646"/>
      <c r="AG21" s="646"/>
      <c r="AH21" s="646"/>
      <c r="AI21" s="646"/>
      <c r="AJ21" s="646"/>
      <c r="AK21" s="646"/>
      <c r="AL21" s="646"/>
      <c r="AM21" s="646"/>
      <c r="AN21" s="646"/>
      <c r="AO21" s="646"/>
      <c r="AP21" s="646"/>
      <c r="AQ21" s="646"/>
      <c r="AR21" s="646"/>
      <c r="AS21" s="646"/>
      <c r="AT21" s="646"/>
      <c r="AU21" s="646"/>
      <c r="AV21" s="646"/>
      <c r="AW21" s="646"/>
      <c r="AX21" s="646"/>
      <c r="AY21" s="646"/>
      <c r="AZ21" s="646"/>
      <c r="BA21" s="647"/>
      <c r="BB21" s="148" t="str">
        <f>IF(BC21="",IF('１_2計画案週'!BC21&lt;&gt;"",'１_2計画案週'!BC21,IF('１_2計画案週'!BB21="","",'１_2計画案週'!BB21)),"")</f>
        <v/>
      </c>
      <c r="BC21" s="226"/>
      <c r="BD21" s="184"/>
      <c r="BE21" s="184"/>
      <c r="BF21" s="184"/>
      <c r="BG21" s="184"/>
      <c r="BH21" s="184"/>
      <c r="BI21" s="184"/>
      <c r="BJ21" s="184"/>
      <c r="BK21" s="185"/>
    </row>
    <row r="22" spans="1:63" ht="12" customHeight="1">
      <c r="A22" s="524">
        <v>0.41666666666666669</v>
      </c>
      <c r="B22" s="525"/>
      <c r="C22" s="525"/>
      <c r="D22" s="527"/>
      <c r="E22" s="645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6"/>
      <c r="AC22" s="646"/>
      <c r="AD22" s="646"/>
      <c r="AE22" s="646"/>
      <c r="AF22" s="646"/>
      <c r="AG22" s="646"/>
      <c r="AH22" s="646"/>
      <c r="AI22" s="646"/>
      <c r="AJ22" s="646"/>
      <c r="AK22" s="646"/>
      <c r="AL22" s="646"/>
      <c r="AM22" s="646"/>
      <c r="AN22" s="646"/>
      <c r="AO22" s="646"/>
      <c r="AP22" s="646"/>
      <c r="AQ22" s="646"/>
      <c r="AR22" s="646"/>
      <c r="AS22" s="646"/>
      <c r="AT22" s="646"/>
      <c r="AU22" s="646"/>
      <c r="AV22" s="646"/>
      <c r="AW22" s="646"/>
      <c r="AX22" s="646"/>
      <c r="AY22" s="646"/>
      <c r="AZ22" s="646"/>
      <c r="BA22" s="647"/>
      <c r="BB22" s="148" t="str">
        <f>IF(BC22="",IF('１_2計画案週'!BC22&lt;&gt;"",'１_2計画案週'!BC22,IF('１_2計画案週'!BB22="","",'１_2計画案週'!BB22)),"")</f>
        <v/>
      </c>
      <c r="BC22" s="226"/>
      <c r="BD22" s="184"/>
      <c r="BE22" s="184"/>
      <c r="BF22" s="184"/>
      <c r="BG22" s="184"/>
      <c r="BH22" s="184"/>
      <c r="BI22" s="184"/>
      <c r="BJ22" s="184"/>
      <c r="BK22" s="185"/>
    </row>
    <row r="23" spans="1:63" ht="12" customHeight="1">
      <c r="A23" s="526"/>
      <c r="B23" s="525"/>
      <c r="C23" s="525"/>
      <c r="D23" s="527"/>
      <c r="E23" s="645"/>
      <c r="F23" s="646"/>
      <c r="G23" s="646"/>
      <c r="H23" s="646"/>
      <c r="I23" s="646"/>
      <c r="J23" s="646"/>
      <c r="K23" s="646"/>
      <c r="L23" s="646"/>
      <c r="M23" s="646"/>
      <c r="N23" s="646"/>
      <c r="O23" s="646"/>
      <c r="P23" s="646"/>
      <c r="Q23" s="646"/>
      <c r="R23" s="646"/>
      <c r="S23" s="646"/>
      <c r="T23" s="646"/>
      <c r="U23" s="646"/>
      <c r="V23" s="646"/>
      <c r="W23" s="646"/>
      <c r="X23" s="646"/>
      <c r="Y23" s="646"/>
      <c r="Z23" s="646"/>
      <c r="AA23" s="646"/>
      <c r="AB23" s="646"/>
      <c r="AC23" s="646"/>
      <c r="AD23" s="646"/>
      <c r="AE23" s="646"/>
      <c r="AF23" s="646"/>
      <c r="AG23" s="646"/>
      <c r="AH23" s="646"/>
      <c r="AI23" s="646"/>
      <c r="AJ23" s="646"/>
      <c r="AK23" s="646"/>
      <c r="AL23" s="646"/>
      <c r="AM23" s="646"/>
      <c r="AN23" s="646"/>
      <c r="AO23" s="646"/>
      <c r="AP23" s="646"/>
      <c r="AQ23" s="646"/>
      <c r="AR23" s="646"/>
      <c r="AS23" s="646"/>
      <c r="AT23" s="646"/>
      <c r="AU23" s="646"/>
      <c r="AV23" s="646"/>
      <c r="AW23" s="646"/>
      <c r="AX23" s="646"/>
      <c r="AY23" s="646"/>
      <c r="AZ23" s="646"/>
      <c r="BA23" s="647"/>
      <c r="BB23" s="148" t="str">
        <f>IF(BC23="",IF('１_2計画案週'!BC23&lt;&gt;"",'１_2計画案週'!BC23,IF('１_2計画案週'!BB23="","",'１_2計画案週'!BB23)),"")</f>
        <v/>
      </c>
      <c r="BC23" s="226"/>
      <c r="BD23" s="184"/>
      <c r="BE23" s="184"/>
      <c r="BF23" s="184"/>
      <c r="BG23" s="184"/>
      <c r="BH23" s="184"/>
      <c r="BI23" s="184"/>
      <c r="BJ23" s="184"/>
      <c r="BK23" s="185"/>
    </row>
    <row r="24" spans="1:63" ht="12" customHeight="1">
      <c r="A24" s="24"/>
      <c r="B24" s="25"/>
      <c r="C24" s="25"/>
      <c r="D24" s="26"/>
      <c r="E24" s="645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6"/>
      <c r="AF24" s="646"/>
      <c r="AG24" s="646"/>
      <c r="AH24" s="646"/>
      <c r="AI24" s="646"/>
      <c r="AJ24" s="646"/>
      <c r="AK24" s="646"/>
      <c r="AL24" s="646"/>
      <c r="AM24" s="646"/>
      <c r="AN24" s="646"/>
      <c r="AO24" s="646"/>
      <c r="AP24" s="646"/>
      <c r="AQ24" s="646"/>
      <c r="AR24" s="646"/>
      <c r="AS24" s="646"/>
      <c r="AT24" s="646"/>
      <c r="AU24" s="646"/>
      <c r="AV24" s="646"/>
      <c r="AW24" s="646"/>
      <c r="AX24" s="646"/>
      <c r="AY24" s="646"/>
      <c r="AZ24" s="646"/>
      <c r="BA24" s="647"/>
      <c r="BB24" s="148" t="str">
        <f>IF(BC24="",IF('１_2計画案週'!BC24&lt;&gt;"",'１_2計画案週'!BC24,IF('１_2計画案週'!BB24="","",'１_2計画案週'!BB24)),"")</f>
        <v/>
      </c>
      <c r="BC24" s="226"/>
      <c r="BD24" s="184"/>
      <c r="BE24" s="184"/>
      <c r="BF24" s="184"/>
      <c r="BG24" s="184"/>
      <c r="BH24" s="184"/>
      <c r="BI24" s="184"/>
      <c r="BJ24" s="184"/>
      <c r="BK24" s="185"/>
    </row>
    <row r="25" spans="1:63" ht="12" customHeight="1">
      <c r="A25" s="24"/>
      <c r="B25" s="25"/>
      <c r="C25" s="25"/>
      <c r="D25" s="26"/>
      <c r="E25" s="645"/>
      <c r="F25" s="646"/>
      <c r="G25" s="646"/>
      <c r="H25" s="646"/>
      <c r="I25" s="646"/>
      <c r="J25" s="646"/>
      <c r="K25" s="646"/>
      <c r="L25" s="646"/>
      <c r="M25" s="646"/>
      <c r="N25" s="646"/>
      <c r="O25" s="646"/>
      <c r="P25" s="646"/>
      <c r="Q25" s="646"/>
      <c r="R25" s="646"/>
      <c r="S25" s="646"/>
      <c r="T25" s="646"/>
      <c r="U25" s="646"/>
      <c r="V25" s="646"/>
      <c r="W25" s="646"/>
      <c r="X25" s="646"/>
      <c r="Y25" s="646"/>
      <c r="Z25" s="646"/>
      <c r="AA25" s="646"/>
      <c r="AB25" s="646"/>
      <c r="AC25" s="646"/>
      <c r="AD25" s="646"/>
      <c r="AE25" s="646"/>
      <c r="AF25" s="646"/>
      <c r="AG25" s="646"/>
      <c r="AH25" s="646"/>
      <c r="AI25" s="646"/>
      <c r="AJ25" s="646"/>
      <c r="AK25" s="646"/>
      <c r="AL25" s="646"/>
      <c r="AM25" s="646"/>
      <c r="AN25" s="646"/>
      <c r="AO25" s="646"/>
      <c r="AP25" s="646"/>
      <c r="AQ25" s="646"/>
      <c r="AR25" s="646"/>
      <c r="AS25" s="646"/>
      <c r="AT25" s="646"/>
      <c r="AU25" s="646"/>
      <c r="AV25" s="646"/>
      <c r="AW25" s="646"/>
      <c r="AX25" s="646"/>
      <c r="AY25" s="646"/>
      <c r="AZ25" s="646"/>
      <c r="BA25" s="647"/>
      <c r="BB25" s="148" t="str">
        <f>IF(BC25="",IF('１_2計画案週'!BC25&lt;&gt;"",'１_2計画案週'!BC25,IF('１_2計画案週'!BB25="","",'１_2計画案週'!BB25)),"")</f>
        <v/>
      </c>
      <c r="BC25" s="226"/>
      <c r="BD25" s="184"/>
      <c r="BE25" s="184"/>
      <c r="BF25" s="184"/>
      <c r="BG25" s="184"/>
      <c r="BH25" s="184"/>
      <c r="BI25" s="184"/>
      <c r="BJ25" s="184"/>
      <c r="BK25" s="185"/>
    </row>
    <row r="26" spans="1:63" ht="12" customHeight="1">
      <c r="A26" s="524">
        <v>0.5</v>
      </c>
      <c r="B26" s="525"/>
      <c r="C26" s="525"/>
      <c r="D26" s="527"/>
      <c r="E26" s="645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646"/>
      <c r="Z26" s="646"/>
      <c r="AA26" s="646"/>
      <c r="AB26" s="646"/>
      <c r="AC26" s="646"/>
      <c r="AD26" s="646"/>
      <c r="AE26" s="646"/>
      <c r="AF26" s="646"/>
      <c r="AG26" s="646"/>
      <c r="AH26" s="646"/>
      <c r="AI26" s="646"/>
      <c r="AJ26" s="646"/>
      <c r="AK26" s="646"/>
      <c r="AL26" s="646"/>
      <c r="AM26" s="646"/>
      <c r="AN26" s="646"/>
      <c r="AO26" s="646"/>
      <c r="AP26" s="646"/>
      <c r="AQ26" s="646"/>
      <c r="AR26" s="646"/>
      <c r="AS26" s="646"/>
      <c r="AT26" s="646"/>
      <c r="AU26" s="646"/>
      <c r="AV26" s="646"/>
      <c r="AW26" s="646"/>
      <c r="AX26" s="646"/>
      <c r="AY26" s="646"/>
      <c r="AZ26" s="646"/>
      <c r="BA26" s="647"/>
      <c r="BB26" s="148" t="str">
        <f>IF(BC26="",IF('１_2計画案週'!BC26&lt;&gt;"",'１_2計画案週'!BC26,IF('１_2計画案週'!BB26="","",'１_2計画案週'!BB26)),"")</f>
        <v/>
      </c>
      <c r="BC26" s="226"/>
      <c r="BD26" s="184"/>
      <c r="BE26" s="184"/>
      <c r="BF26" s="184"/>
      <c r="BG26" s="184"/>
      <c r="BH26" s="184"/>
      <c r="BI26" s="184"/>
      <c r="BJ26" s="184"/>
      <c r="BK26" s="185"/>
    </row>
    <row r="27" spans="1:63" ht="12" customHeight="1">
      <c r="A27" s="526"/>
      <c r="B27" s="525"/>
      <c r="C27" s="525"/>
      <c r="D27" s="527"/>
      <c r="E27" s="645"/>
      <c r="F27" s="646"/>
      <c r="G27" s="646"/>
      <c r="H27" s="646"/>
      <c r="I27" s="646"/>
      <c r="J27" s="646"/>
      <c r="K27" s="646"/>
      <c r="L27" s="646"/>
      <c r="M27" s="646"/>
      <c r="N27" s="646"/>
      <c r="O27" s="646"/>
      <c r="P27" s="646"/>
      <c r="Q27" s="646"/>
      <c r="R27" s="646"/>
      <c r="S27" s="646"/>
      <c r="T27" s="646"/>
      <c r="U27" s="646"/>
      <c r="V27" s="646"/>
      <c r="W27" s="646"/>
      <c r="X27" s="646"/>
      <c r="Y27" s="646"/>
      <c r="Z27" s="646"/>
      <c r="AA27" s="646"/>
      <c r="AB27" s="646"/>
      <c r="AC27" s="646"/>
      <c r="AD27" s="646"/>
      <c r="AE27" s="646"/>
      <c r="AF27" s="646"/>
      <c r="AG27" s="646"/>
      <c r="AH27" s="646"/>
      <c r="AI27" s="646"/>
      <c r="AJ27" s="646"/>
      <c r="AK27" s="646"/>
      <c r="AL27" s="646"/>
      <c r="AM27" s="646"/>
      <c r="AN27" s="646"/>
      <c r="AO27" s="646"/>
      <c r="AP27" s="646"/>
      <c r="AQ27" s="646"/>
      <c r="AR27" s="646"/>
      <c r="AS27" s="646"/>
      <c r="AT27" s="646"/>
      <c r="AU27" s="646"/>
      <c r="AV27" s="646"/>
      <c r="AW27" s="646"/>
      <c r="AX27" s="646"/>
      <c r="AY27" s="646"/>
      <c r="AZ27" s="646"/>
      <c r="BA27" s="647"/>
      <c r="BB27" s="148" t="str">
        <f>IF(BC27="",IF('１_2計画案週'!BC27&lt;&gt;"",'１_2計画案週'!BC27,IF('１_2計画案週'!BB27="","",'１_2計画案週'!BB27)),"")</f>
        <v/>
      </c>
      <c r="BC27" s="226"/>
      <c r="BD27" s="184"/>
      <c r="BE27" s="184"/>
      <c r="BF27" s="184"/>
      <c r="BG27" s="184"/>
      <c r="BH27" s="184"/>
      <c r="BI27" s="184"/>
      <c r="BJ27" s="184"/>
      <c r="BK27" s="185"/>
    </row>
    <row r="28" spans="1:63" ht="12" customHeight="1">
      <c r="A28" s="24"/>
      <c r="B28" s="25"/>
      <c r="C28" s="25"/>
      <c r="D28" s="26"/>
      <c r="E28" s="645"/>
      <c r="F28" s="646"/>
      <c r="G28" s="646"/>
      <c r="H28" s="646"/>
      <c r="I28" s="646"/>
      <c r="J28" s="646"/>
      <c r="K28" s="646"/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46"/>
      <c r="AJ28" s="646"/>
      <c r="AK28" s="646"/>
      <c r="AL28" s="646"/>
      <c r="AM28" s="646"/>
      <c r="AN28" s="646"/>
      <c r="AO28" s="646"/>
      <c r="AP28" s="646"/>
      <c r="AQ28" s="646"/>
      <c r="AR28" s="646"/>
      <c r="AS28" s="646"/>
      <c r="AT28" s="646"/>
      <c r="AU28" s="646"/>
      <c r="AV28" s="646"/>
      <c r="AW28" s="646"/>
      <c r="AX28" s="646"/>
      <c r="AY28" s="646"/>
      <c r="AZ28" s="646"/>
      <c r="BA28" s="647"/>
      <c r="BB28" s="148" t="str">
        <f>IF(BC28="",IF('１_2計画案週'!BC28&lt;&gt;"",'１_2計画案週'!BC28,IF('１_2計画案週'!BB28="","",'１_2計画案週'!BB28)),"")</f>
        <v/>
      </c>
      <c r="BC28" s="226"/>
      <c r="BD28" s="184"/>
      <c r="BE28" s="184"/>
      <c r="BF28" s="184"/>
      <c r="BG28" s="184"/>
      <c r="BH28" s="184"/>
      <c r="BI28" s="184"/>
      <c r="BJ28" s="184"/>
      <c r="BK28" s="185"/>
    </row>
    <row r="29" spans="1:63" ht="12" customHeight="1">
      <c r="A29" s="24"/>
      <c r="B29" s="25"/>
      <c r="C29" s="25"/>
      <c r="D29" s="26"/>
      <c r="E29" s="645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6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  <c r="AI29" s="646"/>
      <c r="AJ29" s="646"/>
      <c r="AK29" s="646"/>
      <c r="AL29" s="646"/>
      <c r="AM29" s="646"/>
      <c r="AN29" s="646"/>
      <c r="AO29" s="646"/>
      <c r="AP29" s="646"/>
      <c r="AQ29" s="646"/>
      <c r="AR29" s="646"/>
      <c r="AS29" s="646"/>
      <c r="AT29" s="646"/>
      <c r="AU29" s="646"/>
      <c r="AV29" s="646"/>
      <c r="AW29" s="646"/>
      <c r="AX29" s="646"/>
      <c r="AY29" s="646"/>
      <c r="AZ29" s="646"/>
      <c r="BA29" s="647"/>
      <c r="BB29" s="148" t="str">
        <f>IF(BC29="",IF('１_2計画案週'!BC29&lt;&gt;"",'１_2計画案週'!BC29,IF('１_2計画案週'!BB29="","",'１_2計画案週'!BB29)),"")</f>
        <v/>
      </c>
      <c r="BC29" s="226"/>
      <c r="BD29" s="184"/>
      <c r="BE29" s="184"/>
      <c r="BF29" s="184"/>
      <c r="BG29" s="184"/>
      <c r="BH29" s="184"/>
      <c r="BI29" s="184"/>
      <c r="BJ29" s="184"/>
      <c r="BK29" s="185"/>
    </row>
    <row r="30" spans="1:63" ht="12" customHeight="1">
      <c r="A30" s="524">
        <v>0.58333333333333337</v>
      </c>
      <c r="B30" s="525"/>
      <c r="C30" s="525"/>
      <c r="D30" s="527"/>
      <c r="E30" s="645"/>
      <c r="F30" s="646"/>
      <c r="G30" s="646"/>
      <c r="H30" s="646"/>
      <c r="I30" s="646"/>
      <c r="J30" s="646"/>
      <c r="K30" s="646"/>
      <c r="L30" s="646"/>
      <c r="M30" s="646"/>
      <c r="N30" s="646"/>
      <c r="O30" s="646"/>
      <c r="P30" s="646"/>
      <c r="Q30" s="646"/>
      <c r="R30" s="646"/>
      <c r="S30" s="646"/>
      <c r="T30" s="646"/>
      <c r="U30" s="646"/>
      <c r="V30" s="646"/>
      <c r="W30" s="646"/>
      <c r="X30" s="646"/>
      <c r="Y30" s="646"/>
      <c r="Z30" s="646"/>
      <c r="AA30" s="646"/>
      <c r="AB30" s="646"/>
      <c r="AC30" s="646"/>
      <c r="AD30" s="646"/>
      <c r="AE30" s="646"/>
      <c r="AF30" s="646"/>
      <c r="AG30" s="646"/>
      <c r="AH30" s="646"/>
      <c r="AI30" s="646"/>
      <c r="AJ30" s="646"/>
      <c r="AK30" s="646"/>
      <c r="AL30" s="646"/>
      <c r="AM30" s="646"/>
      <c r="AN30" s="646"/>
      <c r="AO30" s="646"/>
      <c r="AP30" s="646"/>
      <c r="AQ30" s="646"/>
      <c r="AR30" s="646"/>
      <c r="AS30" s="646"/>
      <c r="AT30" s="646"/>
      <c r="AU30" s="646"/>
      <c r="AV30" s="646"/>
      <c r="AW30" s="646"/>
      <c r="AX30" s="646"/>
      <c r="AY30" s="646"/>
      <c r="AZ30" s="646"/>
      <c r="BA30" s="647"/>
      <c r="BB30" s="148" t="str">
        <f>IF(BC30="",IF('１_2計画案週'!BC30&lt;&gt;"",'１_2計画案週'!BC30,IF('１_2計画案週'!BB30="","",'１_2計画案週'!BB30)),"")</f>
        <v/>
      </c>
      <c r="BC30" s="226"/>
      <c r="BD30" s="184"/>
      <c r="BE30" s="184"/>
      <c r="BF30" s="184"/>
      <c r="BG30" s="184"/>
      <c r="BH30" s="184"/>
      <c r="BI30" s="184"/>
      <c r="BJ30" s="184"/>
      <c r="BK30" s="185"/>
    </row>
    <row r="31" spans="1:63" ht="12" customHeight="1">
      <c r="A31" s="526"/>
      <c r="B31" s="525"/>
      <c r="C31" s="525"/>
      <c r="D31" s="527"/>
      <c r="E31" s="645"/>
      <c r="F31" s="646"/>
      <c r="G31" s="646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T31" s="646"/>
      <c r="U31" s="646"/>
      <c r="V31" s="646"/>
      <c r="W31" s="646"/>
      <c r="X31" s="646"/>
      <c r="Y31" s="646"/>
      <c r="Z31" s="646"/>
      <c r="AA31" s="646"/>
      <c r="AB31" s="646"/>
      <c r="AC31" s="646"/>
      <c r="AD31" s="646"/>
      <c r="AE31" s="646"/>
      <c r="AF31" s="646"/>
      <c r="AG31" s="646"/>
      <c r="AH31" s="646"/>
      <c r="AI31" s="646"/>
      <c r="AJ31" s="646"/>
      <c r="AK31" s="646"/>
      <c r="AL31" s="646"/>
      <c r="AM31" s="646"/>
      <c r="AN31" s="646"/>
      <c r="AO31" s="646"/>
      <c r="AP31" s="646"/>
      <c r="AQ31" s="646"/>
      <c r="AR31" s="646"/>
      <c r="AS31" s="646"/>
      <c r="AT31" s="646"/>
      <c r="AU31" s="646"/>
      <c r="AV31" s="646"/>
      <c r="AW31" s="646"/>
      <c r="AX31" s="646"/>
      <c r="AY31" s="646"/>
      <c r="AZ31" s="646"/>
      <c r="BA31" s="647"/>
      <c r="BB31" s="148" t="str">
        <f>IF(BC31="",IF('１_2計画案週'!BC31&lt;&gt;"",'１_2計画案週'!BC31,IF('１_2計画案週'!BB31="","",'１_2計画案週'!BB31)),"")</f>
        <v/>
      </c>
      <c r="BC31" s="226"/>
      <c r="BD31" s="184"/>
      <c r="BE31" s="184"/>
      <c r="BF31" s="184"/>
      <c r="BG31" s="184"/>
      <c r="BH31" s="184"/>
      <c r="BI31" s="184"/>
      <c r="BJ31" s="184"/>
      <c r="BK31" s="185"/>
    </row>
    <row r="32" spans="1:63" ht="12" customHeight="1">
      <c r="A32" s="24"/>
      <c r="B32" s="25"/>
      <c r="C32" s="25"/>
      <c r="D32" s="26"/>
      <c r="E32" s="645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646"/>
      <c r="Z32" s="646"/>
      <c r="AA32" s="646"/>
      <c r="AB32" s="646"/>
      <c r="AC32" s="646"/>
      <c r="AD32" s="646"/>
      <c r="AE32" s="646"/>
      <c r="AF32" s="646"/>
      <c r="AG32" s="646"/>
      <c r="AH32" s="646"/>
      <c r="AI32" s="646"/>
      <c r="AJ32" s="646"/>
      <c r="AK32" s="646"/>
      <c r="AL32" s="646"/>
      <c r="AM32" s="646"/>
      <c r="AN32" s="646"/>
      <c r="AO32" s="646"/>
      <c r="AP32" s="646"/>
      <c r="AQ32" s="646"/>
      <c r="AR32" s="646"/>
      <c r="AS32" s="646"/>
      <c r="AT32" s="646"/>
      <c r="AU32" s="646"/>
      <c r="AV32" s="646"/>
      <c r="AW32" s="646"/>
      <c r="AX32" s="646"/>
      <c r="AY32" s="646"/>
      <c r="AZ32" s="646"/>
      <c r="BA32" s="647"/>
      <c r="BB32" s="148" t="str">
        <f>IF(BC32="",IF('１_2計画案週'!BC32&lt;&gt;"",'１_2計画案週'!BC32,IF('１_2計画案週'!BB32="","",'１_2計画案週'!BB32)),"")</f>
        <v/>
      </c>
      <c r="BC32" s="226"/>
      <c r="BD32" s="184"/>
      <c r="BE32" s="184"/>
      <c r="BF32" s="184"/>
      <c r="BG32" s="184"/>
      <c r="BH32" s="184"/>
      <c r="BI32" s="184"/>
      <c r="BJ32" s="184"/>
      <c r="BK32" s="185"/>
    </row>
    <row r="33" spans="1:63" ht="12" customHeight="1">
      <c r="A33" s="24"/>
      <c r="B33" s="25"/>
      <c r="C33" s="25"/>
      <c r="D33" s="26"/>
      <c r="E33" s="645"/>
      <c r="F33" s="646"/>
      <c r="G33" s="646"/>
      <c r="H33" s="646"/>
      <c r="I33" s="646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6"/>
      <c r="Y33" s="646"/>
      <c r="Z33" s="646"/>
      <c r="AA33" s="646"/>
      <c r="AB33" s="646"/>
      <c r="AC33" s="646"/>
      <c r="AD33" s="646"/>
      <c r="AE33" s="646"/>
      <c r="AF33" s="646"/>
      <c r="AG33" s="646"/>
      <c r="AH33" s="646"/>
      <c r="AI33" s="646"/>
      <c r="AJ33" s="646"/>
      <c r="AK33" s="646"/>
      <c r="AL33" s="646"/>
      <c r="AM33" s="646"/>
      <c r="AN33" s="646"/>
      <c r="AO33" s="646"/>
      <c r="AP33" s="646"/>
      <c r="AQ33" s="646"/>
      <c r="AR33" s="646"/>
      <c r="AS33" s="646"/>
      <c r="AT33" s="646"/>
      <c r="AU33" s="646"/>
      <c r="AV33" s="646"/>
      <c r="AW33" s="646"/>
      <c r="AX33" s="646"/>
      <c r="AY33" s="646"/>
      <c r="AZ33" s="646"/>
      <c r="BA33" s="647"/>
      <c r="BB33" s="148" t="str">
        <f>IF(BC33="",IF('１_2計画案週'!BC33&lt;&gt;"",'１_2計画案週'!BC33,IF('１_2計画案週'!BB33="","",'１_2計画案週'!BB33)),"")</f>
        <v/>
      </c>
      <c r="BC33" s="226"/>
      <c r="BD33" s="184"/>
      <c r="BE33" s="184"/>
      <c r="BF33" s="184"/>
      <c r="BG33" s="184"/>
      <c r="BH33" s="184"/>
      <c r="BI33" s="184"/>
      <c r="BJ33" s="184"/>
      <c r="BK33" s="185"/>
    </row>
    <row r="34" spans="1:63" ht="12" customHeight="1">
      <c r="A34" s="524">
        <v>0.66666666666666663</v>
      </c>
      <c r="B34" s="525"/>
      <c r="C34" s="525"/>
      <c r="D34" s="527"/>
      <c r="E34" s="645"/>
      <c r="F34" s="646"/>
      <c r="G34" s="646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46"/>
      <c r="AG34" s="646"/>
      <c r="AH34" s="646"/>
      <c r="AI34" s="646"/>
      <c r="AJ34" s="646"/>
      <c r="AK34" s="646"/>
      <c r="AL34" s="646"/>
      <c r="AM34" s="646"/>
      <c r="AN34" s="646"/>
      <c r="AO34" s="646"/>
      <c r="AP34" s="646"/>
      <c r="AQ34" s="646"/>
      <c r="AR34" s="646"/>
      <c r="AS34" s="646"/>
      <c r="AT34" s="646"/>
      <c r="AU34" s="646"/>
      <c r="AV34" s="646"/>
      <c r="AW34" s="646"/>
      <c r="AX34" s="646"/>
      <c r="AY34" s="646"/>
      <c r="AZ34" s="646"/>
      <c r="BA34" s="647"/>
      <c r="BB34" s="149" t="str">
        <f>IF(BC34="",IF('１_2計画案週'!BC34&lt;&gt;"",'１_2計画案週'!BC34,IF('１_2計画案週'!BB34="","",'１_2計画案週'!BB34)),"")</f>
        <v/>
      </c>
      <c r="BC34" s="230"/>
      <c r="BD34" s="186"/>
      <c r="BE34" s="186"/>
      <c r="BF34" s="186"/>
      <c r="BG34" s="186"/>
      <c r="BH34" s="186"/>
      <c r="BI34" s="186"/>
      <c r="BJ34" s="186"/>
      <c r="BK34" s="187"/>
    </row>
    <row r="35" spans="1:63" ht="12" customHeight="1">
      <c r="A35" s="526"/>
      <c r="B35" s="525"/>
      <c r="C35" s="525"/>
      <c r="D35" s="527"/>
      <c r="E35" s="645"/>
      <c r="F35" s="646"/>
      <c r="G35" s="646"/>
      <c r="H35" s="646"/>
      <c r="I35" s="646"/>
      <c r="J35" s="646"/>
      <c r="K35" s="646"/>
      <c r="L35" s="646"/>
      <c r="M35" s="646"/>
      <c r="N35" s="646"/>
      <c r="O35" s="646"/>
      <c r="P35" s="646"/>
      <c r="Q35" s="646"/>
      <c r="R35" s="646"/>
      <c r="S35" s="646"/>
      <c r="T35" s="646"/>
      <c r="U35" s="646"/>
      <c r="V35" s="646"/>
      <c r="W35" s="646"/>
      <c r="X35" s="646"/>
      <c r="Y35" s="646"/>
      <c r="Z35" s="646"/>
      <c r="AA35" s="646"/>
      <c r="AB35" s="646"/>
      <c r="AC35" s="646"/>
      <c r="AD35" s="646"/>
      <c r="AE35" s="646"/>
      <c r="AF35" s="646"/>
      <c r="AG35" s="646"/>
      <c r="AH35" s="646"/>
      <c r="AI35" s="646"/>
      <c r="AJ35" s="646"/>
      <c r="AK35" s="646"/>
      <c r="AL35" s="646"/>
      <c r="AM35" s="646"/>
      <c r="AN35" s="646"/>
      <c r="AO35" s="646"/>
      <c r="AP35" s="646"/>
      <c r="AQ35" s="646"/>
      <c r="AR35" s="646"/>
      <c r="AS35" s="646"/>
      <c r="AT35" s="646"/>
      <c r="AU35" s="646"/>
      <c r="AV35" s="646"/>
      <c r="AW35" s="646"/>
      <c r="AX35" s="646"/>
      <c r="AY35" s="646"/>
      <c r="AZ35" s="646"/>
      <c r="BA35" s="647"/>
      <c r="BB35" s="62" t="s">
        <v>42</v>
      </c>
      <c r="BC35" s="18"/>
      <c r="BD35" s="18"/>
      <c r="BE35" s="18"/>
      <c r="BF35" s="18"/>
      <c r="BG35" s="18"/>
      <c r="BH35" s="18"/>
      <c r="BI35" s="18"/>
      <c r="BJ35" s="18"/>
      <c r="BK35" s="19"/>
    </row>
    <row r="36" spans="1:63" ht="12" customHeight="1">
      <c r="A36" s="24"/>
      <c r="B36" s="25"/>
      <c r="C36" s="25"/>
      <c r="D36" s="26"/>
      <c r="E36" s="645"/>
      <c r="F36" s="646"/>
      <c r="G36" s="646"/>
      <c r="H36" s="646"/>
      <c r="I36" s="646"/>
      <c r="J36" s="646"/>
      <c r="K36" s="646"/>
      <c r="L36" s="646"/>
      <c r="M36" s="646"/>
      <c r="N36" s="646"/>
      <c r="O36" s="646"/>
      <c r="P36" s="646"/>
      <c r="Q36" s="646"/>
      <c r="R36" s="646"/>
      <c r="S36" s="646"/>
      <c r="T36" s="646"/>
      <c r="U36" s="646"/>
      <c r="V36" s="646"/>
      <c r="W36" s="646"/>
      <c r="X36" s="646"/>
      <c r="Y36" s="646"/>
      <c r="Z36" s="646"/>
      <c r="AA36" s="646"/>
      <c r="AB36" s="646"/>
      <c r="AC36" s="646"/>
      <c r="AD36" s="646"/>
      <c r="AE36" s="646"/>
      <c r="AF36" s="646"/>
      <c r="AG36" s="646"/>
      <c r="AH36" s="646"/>
      <c r="AI36" s="646"/>
      <c r="AJ36" s="646"/>
      <c r="AK36" s="646"/>
      <c r="AL36" s="646"/>
      <c r="AM36" s="646"/>
      <c r="AN36" s="646"/>
      <c r="AO36" s="646"/>
      <c r="AP36" s="646"/>
      <c r="AQ36" s="646"/>
      <c r="AR36" s="646"/>
      <c r="AS36" s="646"/>
      <c r="AT36" s="646"/>
      <c r="AU36" s="646"/>
      <c r="AV36" s="646"/>
      <c r="AW36" s="646"/>
      <c r="AX36" s="646"/>
      <c r="AY36" s="646"/>
      <c r="AZ36" s="646"/>
      <c r="BA36" s="647"/>
      <c r="BB36" s="179" t="str">
        <f>IF(BC36="",IF('１_2計画案週'!BC36&lt;&gt;"",'１_2計画案週'!BC36,IF('１_2計画案週'!BB36="","",'１_2計画案週'!BB36)),"")</f>
        <v/>
      </c>
      <c r="BC36" s="225"/>
      <c r="BD36" s="198"/>
      <c r="BE36" s="198"/>
      <c r="BF36" s="198"/>
      <c r="BG36" s="198"/>
      <c r="BH36" s="198"/>
      <c r="BI36" s="198"/>
      <c r="BJ36" s="198"/>
      <c r="BK36" s="199"/>
    </row>
    <row r="37" spans="1:63" ht="12" customHeight="1">
      <c r="A37" s="24"/>
      <c r="B37" s="25"/>
      <c r="C37" s="25"/>
      <c r="D37" s="26"/>
      <c r="E37" s="645"/>
      <c r="F37" s="646"/>
      <c r="G37" s="646"/>
      <c r="H37" s="646"/>
      <c r="I37" s="646"/>
      <c r="J37" s="646"/>
      <c r="K37" s="646"/>
      <c r="L37" s="646"/>
      <c r="M37" s="646"/>
      <c r="N37" s="646"/>
      <c r="O37" s="646"/>
      <c r="P37" s="646"/>
      <c r="Q37" s="646"/>
      <c r="R37" s="646"/>
      <c r="S37" s="646"/>
      <c r="T37" s="646"/>
      <c r="U37" s="646"/>
      <c r="V37" s="646"/>
      <c r="W37" s="646"/>
      <c r="X37" s="646"/>
      <c r="Y37" s="646"/>
      <c r="Z37" s="646"/>
      <c r="AA37" s="646"/>
      <c r="AB37" s="646"/>
      <c r="AC37" s="646"/>
      <c r="AD37" s="646"/>
      <c r="AE37" s="646"/>
      <c r="AF37" s="646"/>
      <c r="AG37" s="646"/>
      <c r="AH37" s="646"/>
      <c r="AI37" s="646"/>
      <c r="AJ37" s="646"/>
      <c r="AK37" s="646"/>
      <c r="AL37" s="646"/>
      <c r="AM37" s="646"/>
      <c r="AN37" s="646"/>
      <c r="AO37" s="646"/>
      <c r="AP37" s="646"/>
      <c r="AQ37" s="646"/>
      <c r="AR37" s="646"/>
      <c r="AS37" s="646"/>
      <c r="AT37" s="646"/>
      <c r="AU37" s="646"/>
      <c r="AV37" s="646"/>
      <c r="AW37" s="646"/>
      <c r="AX37" s="646"/>
      <c r="AY37" s="646"/>
      <c r="AZ37" s="646"/>
      <c r="BA37" s="647"/>
      <c r="BB37" s="148" t="str">
        <f>IF(BC37="",IF('１_2計画案週'!BC37&lt;&gt;"",'１_2計画案週'!BC37,IF('１_2計画案週'!BB37="","",'１_2計画案週'!BB37)),"")</f>
        <v/>
      </c>
      <c r="BC37" s="236"/>
      <c r="BD37" s="200"/>
      <c r="BE37" s="200"/>
      <c r="BF37" s="200"/>
      <c r="BG37" s="200"/>
      <c r="BH37" s="200"/>
      <c r="BI37" s="200"/>
      <c r="BJ37" s="200"/>
      <c r="BK37" s="185"/>
    </row>
    <row r="38" spans="1:63" ht="12" customHeight="1">
      <c r="A38" s="524">
        <v>0.75</v>
      </c>
      <c r="B38" s="525"/>
      <c r="C38" s="525"/>
      <c r="D38" s="527"/>
      <c r="E38" s="645"/>
      <c r="F38" s="646"/>
      <c r="G38" s="646"/>
      <c r="H38" s="646"/>
      <c r="I38" s="646"/>
      <c r="J38" s="646"/>
      <c r="K38" s="646"/>
      <c r="L38" s="646"/>
      <c r="M38" s="646"/>
      <c r="N38" s="646"/>
      <c r="O38" s="646"/>
      <c r="P38" s="646"/>
      <c r="Q38" s="646"/>
      <c r="R38" s="646"/>
      <c r="S38" s="646"/>
      <c r="T38" s="646"/>
      <c r="U38" s="646"/>
      <c r="V38" s="646"/>
      <c r="W38" s="646"/>
      <c r="X38" s="646"/>
      <c r="Y38" s="646"/>
      <c r="Z38" s="646"/>
      <c r="AA38" s="646"/>
      <c r="AB38" s="646"/>
      <c r="AC38" s="646"/>
      <c r="AD38" s="646"/>
      <c r="AE38" s="646"/>
      <c r="AF38" s="646"/>
      <c r="AG38" s="646"/>
      <c r="AH38" s="646"/>
      <c r="AI38" s="646"/>
      <c r="AJ38" s="646"/>
      <c r="AK38" s="646"/>
      <c r="AL38" s="646"/>
      <c r="AM38" s="646"/>
      <c r="AN38" s="646"/>
      <c r="AO38" s="646"/>
      <c r="AP38" s="646"/>
      <c r="AQ38" s="646"/>
      <c r="AR38" s="646"/>
      <c r="AS38" s="646"/>
      <c r="AT38" s="646"/>
      <c r="AU38" s="646"/>
      <c r="AV38" s="646"/>
      <c r="AW38" s="646"/>
      <c r="AX38" s="646"/>
      <c r="AY38" s="646"/>
      <c r="AZ38" s="646"/>
      <c r="BA38" s="647"/>
      <c r="BB38" s="148" t="str">
        <f>IF(BC38="",IF('１_2計画案週'!BC38&lt;&gt;"",'１_2計画案週'!BC38,IF('１_2計画案週'!BB38="","",'１_2計画案週'!BB38)),"")</f>
        <v/>
      </c>
      <c r="BC38" s="236"/>
      <c r="BD38" s="200"/>
      <c r="BE38" s="200"/>
      <c r="BF38" s="200"/>
      <c r="BG38" s="200"/>
      <c r="BH38" s="200"/>
      <c r="BI38" s="200"/>
      <c r="BJ38" s="200"/>
      <c r="BK38" s="185"/>
    </row>
    <row r="39" spans="1:63" ht="12" customHeight="1">
      <c r="A39" s="526"/>
      <c r="B39" s="525"/>
      <c r="C39" s="525"/>
      <c r="D39" s="527"/>
      <c r="E39" s="645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646"/>
      <c r="T39" s="646"/>
      <c r="U39" s="646"/>
      <c r="V39" s="646"/>
      <c r="W39" s="646"/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6"/>
      <c r="AI39" s="646"/>
      <c r="AJ39" s="646"/>
      <c r="AK39" s="646"/>
      <c r="AL39" s="646"/>
      <c r="AM39" s="646"/>
      <c r="AN39" s="646"/>
      <c r="AO39" s="646"/>
      <c r="AP39" s="646"/>
      <c r="AQ39" s="646"/>
      <c r="AR39" s="646"/>
      <c r="AS39" s="646"/>
      <c r="AT39" s="646"/>
      <c r="AU39" s="646"/>
      <c r="AV39" s="646"/>
      <c r="AW39" s="646"/>
      <c r="AX39" s="646"/>
      <c r="AY39" s="646"/>
      <c r="AZ39" s="646"/>
      <c r="BA39" s="647"/>
      <c r="BB39" s="148" t="str">
        <f>IF(BC39="",IF('１_2計画案週'!BC39&lt;&gt;"",'１_2計画案週'!BC39,IF('１_2計画案週'!BB39="","",'１_2計画案週'!BB39)),"")</f>
        <v/>
      </c>
      <c r="BC39" s="236"/>
      <c r="BD39" s="200"/>
      <c r="BE39" s="200"/>
      <c r="BF39" s="200"/>
      <c r="BG39" s="200"/>
      <c r="BH39" s="200"/>
      <c r="BI39" s="200"/>
      <c r="BJ39" s="200"/>
      <c r="BK39" s="185"/>
    </row>
    <row r="40" spans="1:63" ht="12" customHeight="1">
      <c r="A40" s="24"/>
      <c r="B40" s="25"/>
      <c r="C40" s="25"/>
      <c r="D40" s="26"/>
      <c r="E40" s="645"/>
      <c r="F40" s="646"/>
      <c r="G40" s="646"/>
      <c r="H40" s="646"/>
      <c r="I40" s="646"/>
      <c r="J40" s="646"/>
      <c r="K40" s="646"/>
      <c r="L40" s="646"/>
      <c r="M40" s="646"/>
      <c r="N40" s="646"/>
      <c r="O40" s="646"/>
      <c r="P40" s="646"/>
      <c r="Q40" s="646"/>
      <c r="R40" s="646"/>
      <c r="S40" s="646"/>
      <c r="T40" s="646"/>
      <c r="U40" s="646"/>
      <c r="V40" s="646"/>
      <c r="W40" s="646"/>
      <c r="X40" s="646"/>
      <c r="Y40" s="646"/>
      <c r="Z40" s="646"/>
      <c r="AA40" s="646"/>
      <c r="AB40" s="646"/>
      <c r="AC40" s="646"/>
      <c r="AD40" s="646"/>
      <c r="AE40" s="646"/>
      <c r="AF40" s="646"/>
      <c r="AG40" s="646"/>
      <c r="AH40" s="646"/>
      <c r="AI40" s="646"/>
      <c r="AJ40" s="646"/>
      <c r="AK40" s="646"/>
      <c r="AL40" s="646"/>
      <c r="AM40" s="646"/>
      <c r="AN40" s="646"/>
      <c r="AO40" s="646"/>
      <c r="AP40" s="646"/>
      <c r="AQ40" s="646"/>
      <c r="AR40" s="646"/>
      <c r="AS40" s="646"/>
      <c r="AT40" s="646"/>
      <c r="AU40" s="646"/>
      <c r="AV40" s="646"/>
      <c r="AW40" s="646"/>
      <c r="AX40" s="646"/>
      <c r="AY40" s="646"/>
      <c r="AZ40" s="646"/>
      <c r="BA40" s="647"/>
      <c r="BB40" s="148" t="str">
        <f>IF(BC40="",IF('１_2計画案週'!BC40&lt;&gt;"",'１_2計画案週'!BC40,IF('１_2計画案週'!BB40="","",'１_2計画案週'!BB40)),"")</f>
        <v/>
      </c>
      <c r="BC40" s="236"/>
      <c r="BD40" s="200"/>
      <c r="BE40" s="200"/>
      <c r="BF40" s="200"/>
      <c r="BG40" s="200"/>
      <c r="BH40" s="200"/>
      <c r="BI40" s="200"/>
      <c r="BJ40" s="200"/>
      <c r="BK40" s="185"/>
    </row>
    <row r="41" spans="1:63" ht="12" customHeight="1">
      <c r="A41" s="24"/>
      <c r="B41" s="25"/>
      <c r="C41" s="25"/>
      <c r="D41" s="26"/>
      <c r="E41" s="645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646"/>
      <c r="Z41" s="646"/>
      <c r="AA41" s="646"/>
      <c r="AB41" s="646"/>
      <c r="AC41" s="646"/>
      <c r="AD41" s="646"/>
      <c r="AE41" s="646"/>
      <c r="AF41" s="646"/>
      <c r="AG41" s="646"/>
      <c r="AH41" s="646"/>
      <c r="AI41" s="646"/>
      <c r="AJ41" s="646"/>
      <c r="AK41" s="646"/>
      <c r="AL41" s="646"/>
      <c r="AM41" s="646"/>
      <c r="AN41" s="646"/>
      <c r="AO41" s="646"/>
      <c r="AP41" s="646"/>
      <c r="AQ41" s="646"/>
      <c r="AR41" s="646"/>
      <c r="AS41" s="646"/>
      <c r="AT41" s="646"/>
      <c r="AU41" s="646"/>
      <c r="AV41" s="646"/>
      <c r="AW41" s="646"/>
      <c r="AX41" s="646"/>
      <c r="AY41" s="646"/>
      <c r="AZ41" s="646"/>
      <c r="BA41" s="647"/>
      <c r="BB41" s="148" t="str">
        <f>IF(BC41="",IF('１_2計画案週'!BC41&lt;&gt;"",'１_2計画案週'!BC41,IF('１_2計画案週'!BB41="","",'１_2計画案週'!BB41)),"")</f>
        <v/>
      </c>
      <c r="BC41" s="236"/>
      <c r="BD41" s="200"/>
      <c r="BE41" s="200"/>
      <c r="BF41" s="200"/>
      <c r="BG41" s="200"/>
      <c r="BH41" s="200"/>
      <c r="BI41" s="200"/>
      <c r="BJ41" s="200"/>
      <c r="BK41" s="185"/>
    </row>
    <row r="42" spans="1:63" ht="12" customHeight="1">
      <c r="A42" s="524">
        <v>0.83333333333333337</v>
      </c>
      <c r="B42" s="525"/>
      <c r="C42" s="525"/>
      <c r="D42" s="527"/>
      <c r="E42" s="645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646"/>
      <c r="Z42" s="646"/>
      <c r="AA42" s="646"/>
      <c r="AB42" s="646"/>
      <c r="AC42" s="646"/>
      <c r="AD42" s="646"/>
      <c r="AE42" s="646"/>
      <c r="AF42" s="646"/>
      <c r="AG42" s="646"/>
      <c r="AH42" s="646"/>
      <c r="AI42" s="646"/>
      <c r="AJ42" s="646"/>
      <c r="AK42" s="646"/>
      <c r="AL42" s="646"/>
      <c r="AM42" s="646"/>
      <c r="AN42" s="646"/>
      <c r="AO42" s="646"/>
      <c r="AP42" s="646"/>
      <c r="AQ42" s="646"/>
      <c r="AR42" s="646"/>
      <c r="AS42" s="646"/>
      <c r="AT42" s="646"/>
      <c r="AU42" s="646"/>
      <c r="AV42" s="646"/>
      <c r="AW42" s="646"/>
      <c r="AX42" s="646"/>
      <c r="AY42" s="646"/>
      <c r="AZ42" s="646"/>
      <c r="BA42" s="647"/>
      <c r="BB42" s="148" t="str">
        <f>IF(BC42="",IF('１_2計画案週'!BC42&lt;&gt;"",'１_2計画案週'!BC42,IF('１_2計画案週'!BB42="","",'１_2計画案週'!BB42)),"")</f>
        <v/>
      </c>
      <c r="BC42" s="236"/>
      <c r="BD42" s="200"/>
      <c r="BE42" s="200"/>
      <c r="BF42" s="200"/>
      <c r="BG42" s="200"/>
      <c r="BH42" s="200"/>
      <c r="BI42" s="200"/>
      <c r="BJ42" s="200"/>
      <c r="BK42" s="185"/>
    </row>
    <row r="43" spans="1:63" ht="12" customHeight="1">
      <c r="A43" s="526"/>
      <c r="B43" s="525"/>
      <c r="C43" s="525"/>
      <c r="D43" s="527"/>
      <c r="E43" s="645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646"/>
      <c r="AL43" s="646"/>
      <c r="AM43" s="646"/>
      <c r="AN43" s="646"/>
      <c r="AO43" s="646"/>
      <c r="AP43" s="646"/>
      <c r="AQ43" s="646"/>
      <c r="AR43" s="646"/>
      <c r="AS43" s="646"/>
      <c r="AT43" s="646"/>
      <c r="AU43" s="646"/>
      <c r="AV43" s="646"/>
      <c r="AW43" s="646"/>
      <c r="AX43" s="646"/>
      <c r="AY43" s="646"/>
      <c r="AZ43" s="646"/>
      <c r="BA43" s="647"/>
      <c r="BB43" s="148" t="str">
        <f>IF(BC43="",IF('１_2計画案週'!BC43&lt;&gt;"",'１_2計画案週'!BC43,IF('１_2計画案週'!BB43="","",'１_2計画案週'!BB43)),"")</f>
        <v/>
      </c>
      <c r="BC43" s="236"/>
      <c r="BD43" s="200"/>
      <c r="BE43" s="200"/>
      <c r="BF43" s="200"/>
      <c r="BG43" s="200"/>
      <c r="BH43" s="200"/>
      <c r="BI43" s="200"/>
      <c r="BJ43" s="200"/>
      <c r="BK43" s="185"/>
    </row>
    <row r="44" spans="1:63" ht="12" customHeight="1">
      <c r="A44" s="24"/>
      <c r="B44" s="25"/>
      <c r="C44" s="25"/>
      <c r="D44" s="26"/>
      <c r="E44" s="645"/>
      <c r="F44" s="646"/>
      <c r="G44" s="646"/>
      <c r="H44" s="646"/>
      <c r="I44" s="646"/>
      <c r="J44" s="646"/>
      <c r="K44" s="646"/>
      <c r="L44" s="646"/>
      <c r="M44" s="646"/>
      <c r="N44" s="646"/>
      <c r="O44" s="646"/>
      <c r="P44" s="646"/>
      <c r="Q44" s="646"/>
      <c r="R44" s="646"/>
      <c r="S44" s="646"/>
      <c r="T44" s="646"/>
      <c r="U44" s="646"/>
      <c r="V44" s="646"/>
      <c r="W44" s="646"/>
      <c r="X44" s="646"/>
      <c r="Y44" s="646"/>
      <c r="Z44" s="646"/>
      <c r="AA44" s="646"/>
      <c r="AB44" s="646"/>
      <c r="AC44" s="646"/>
      <c r="AD44" s="646"/>
      <c r="AE44" s="646"/>
      <c r="AF44" s="646"/>
      <c r="AG44" s="646"/>
      <c r="AH44" s="646"/>
      <c r="AI44" s="646"/>
      <c r="AJ44" s="646"/>
      <c r="AK44" s="646"/>
      <c r="AL44" s="646"/>
      <c r="AM44" s="646"/>
      <c r="AN44" s="646"/>
      <c r="AO44" s="646"/>
      <c r="AP44" s="646"/>
      <c r="AQ44" s="646"/>
      <c r="AR44" s="646"/>
      <c r="AS44" s="646"/>
      <c r="AT44" s="646"/>
      <c r="AU44" s="646"/>
      <c r="AV44" s="646"/>
      <c r="AW44" s="646"/>
      <c r="AX44" s="646"/>
      <c r="AY44" s="646"/>
      <c r="AZ44" s="646"/>
      <c r="BA44" s="647"/>
      <c r="BB44" s="148" t="str">
        <f>IF(BC44="",IF('１_2計画案週'!BC44&lt;&gt;"",'１_2計画案週'!BC44,IF('１_2計画案週'!BB44="","",'１_2計画案週'!BB44)),"")</f>
        <v/>
      </c>
      <c r="BC44" s="236"/>
      <c r="BD44" s="200"/>
      <c r="BE44" s="200"/>
      <c r="BF44" s="200"/>
      <c r="BG44" s="200"/>
      <c r="BH44" s="200"/>
      <c r="BI44" s="200"/>
      <c r="BJ44" s="200"/>
      <c r="BK44" s="185"/>
    </row>
    <row r="45" spans="1:63" ht="12" customHeight="1">
      <c r="A45" s="24"/>
      <c r="B45" s="25"/>
      <c r="C45" s="25"/>
      <c r="D45" s="26"/>
      <c r="E45" s="645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6"/>
      <c r="U45" s="646"/>
      <c r="V45" s="646"/>
      <c r="W45" s="646"/>
      <c r="X45" s="646"/>
      <c r="Y45" s="646"/>
      <c r="Z45" s="646"/>
      <c r="AA45" s="646"/>
      <c r="AB45" s="646"/>
      <c r="AC45" s="646"/>
      <c r="AD45" s="646"/>
      <c r="AE45" s="646"/>
      <c r="AF45" s="646"/>
      <c r="AG45" s="646"/>
      <c r="AH45" s="646"/>
      <c r="AI45" s="646"/>
      <c r="AJ45" s="646"/>
      <c r="AK45" s="646"/>
      <c r="AL45" s="646"/>
      <c r="AM45" s="646"/>
      <c r="AN45" s="646"/>
      <c r="AO45" s="646"/>
      <c r="AP45" s="646"/>
      <c r="AQ45" s="646"/>
      <c r="AR45" s="646"/>
      <c r="AS45" s="646"/>
      <c r="AT45" s="646"/>
      <c r="AU45" s="646"/>
      <c r="AV45" s="646"/>
      <c r="AW45" s="646"/>
      <c r="AX45" s="646"/>
      <c r="AY45" s="646"/>
      <c r="AZ45" s="646"/>
      <c r="BA45" s="647"/>
      <c r="BB45" s="148" t="str">
        <f>IF(BC45="",IF('１_2計画案週'!BC45&lt;&gt;"",'１_2計画案週'!BC45,IF('１_2計画案週'!BB45="","",'１_2計画案週'!BB45)),"")</f>
        <v/>
      </c>
      <c r="BC45" s="236"/>
      <c r="BD45" s="200"/>
      <c r="BE45" s="200"/>
      <c r="BF45" s="200"/>
      <c r="BG45" s="200"/>
      <c r="BH45" s="200"/>
      <c r="BI45" s="200"/>
      <c r="BJ45" s="200"/>
      <c r="BK45" s="185"/>
    </row>
    <row r="46" spans="1:63" ht="12" customHeight="1">
      <c r="A46" s="524">
        <v>0.91666666666666663</v>
      </c>
      <c r="B46" s="525"/>
      <c r="C46" s="525"/>
      <c r="D46" s="527"/>
      <c r="E46" s="645"/>
      <c r="F46" s="646"/>
      <c r="G46" s="646"/>
      <c r="H46" s="646"/>
      <c r="I46" s="646"/>
      <c r="J46" s="646"/>
      <c r="K46" s="646"/>
      <c r="L46" s="646"/>
      <c r="M46" s="646"/>
      <c r="N46" s="646"/>
      <c r="O46" s="646"/>
      <c r="P46" s="646"/>
      <c r="Q46" s="646"/>
      <c r="R46" s="646"/>
      <c r="S46" s="646"/>
      <c r="T46" s="646"/>
      <c r="U46" s="646"/>
      <c r="V46" s="646"/>
      <c r="W46" s="646"/>
      <c r="X46" s="646"/>
      <c r="Y46" s="646"/>
      <c r="Z46" s="646"/>
      <c r="AA46" s="646"/>
      <c r="AB46" s="646"/>
      <c r="AC46" s="646"/>
      <c r="AD46" s="646"/>
      <c r="AE46" s="646"/>
      <c r="AF46" s="646"/>
      <c r="AG46" s="646"/>
      <c r="AH46" s="646"/>
      <c r="AI46" s="646"/>
      <c r="AJ46" s="646"/>
      <c r="AK46" s="646"/>
      <c r="AL46" s="646"/>
      <c r="AM46" s="646"/>
      <c r="AN46" s="646"/>
      <c r="AO46" s="646"/>
      <c r="AP46" s="646"/>
      <c r="AQ46" s="646"/>
      <c r="AR46" s="646"/>
      <c r="AS46" s="646"/>
      <c r="AT46" s="646"/>
      <c r="AU46" s="646"/>
      <c r="AV46" s="646"/>
      <c r="AW46" s="646"/>
      <c r="AX46" s="646"/>
      <c r="AY46" s="646"/>
      <c r="AZ46" s="646"/>
      <c r="BA46" s="647"/>
      <c r="BB46" s="148" t="str">
        <f>IF(BC46="",IF('１_2計画案週'!BC46&lt;&gt;"",'１_2計画案週'!BC46,IF('１_2計画案週'!BB46="","",'１_2計画案週'!BB46)),"")</f>
        <v/>
      </c>
      <c r="BC46" s="236"/>
      <c r="BD46" s="200"/>
      <c r="BE46" s="200"/>
      <c r="BF46" s="200"/>
      <c r="BG46" s="200"/>
      <c r="BH46" s="200"/>
      <c r="BI46" s="200"/>
      <c r="BJ46" s="200"/>
      <c r="BK46" s="185"/>
    </row>
    <row r="47" spans="1:63" ht="12" customHeight="1">
      <c r="A47" s="526"/>
      <c r="B47" s="525"/>
      <c r="C47" s="525"/>
      <c r="D47" s="527"/>
      <c r="E47" s="645"/>
      <c r="F47" s="646"/>
      <c r="G47" s="646"/>
      <c r="H47" s="646"/>
      <c r="I47" s="646"/>
      <c r="J47" s="646"/>
      <c r="K47" s="646"/>
      <c r="L47" s="646"/>
      <c r="M47" s="646"/>
      <c r="N47" s="646"/>
      <c r="O47" s="646"/>
      <c r="P47" s="646"/>
      <c r="Q47" s="646"/>
      <c r="R47" s="646"/>
      <c r="S47" s="646"/>
      <c r="T47" s="646"/>
      <c r="U47" s="646"/>
      <c r="V47" s="646"/>
      <c r="W47" s="646"/>
      <c r="X47" s="646"/>
      <c r="Y47" s="646"/>
      <c r="Z47" s="646"/>
      <c r="AA47" s="646"/>
      <c r="AB47" s="646"/>
      <c r="AC47" s="646"/>
      <c r="AD47" s="646"/>
      <c r="AE47" s="646"/>
      <c r="AF47" s="646"/>
      <c r="AG47" s="646"/>
      <c r="AH47" s="646"/>
      <c r="AI47" s="646"/>
      <c r="AJ47" s="646"/>
      <c r="AK47" s="646"/>
      <c r="AL47" s="646"/>
      <c r="AM47" s="646"/>
      <c r="AN47" s="646"/>
      <c r="AO47" s="646"/>
      <c r="AP47" s="646"/>
      <c r="AQ47" s="646"/>
      <c r="AR47" s="646"/>
      <c r="AS47" s="646"/>
      <c r="AT47" s="646"/>
      <c r="AU47" s="646"/>
      <c r="AV47" s="646"/>
      <c r="AW47" s="646"/>
      <c r="AX47" s="646"/>
      <c r="AY47" s="646"/>
      <c r="AZ47" s="646"/>
      <c r="BA47" s="647"/>
      <c r="BB47" s="201" t="str">
        <f>IF(BC47="",IF('１_2計画案週'!BC47&lt;&gt;"",'１_2計画案週'!BC47,IF('１_2計画案週'!BB47="","",'１_2計画案週'!BB47)),"")</f>
        <v/>
      </c>
      <c r="BC47" s="237"/>
      <c r="BD47" s="202"/>
      <c r="BE47" s="202"/>
      <c r="BF47" s="202"/>
      <c r="BG47" s="202"/>
      <c r="BH47" s="202"/>
      <c r="BI47" s="202"/>
      <c r="BJ47" s="202"/>
      <c r="BK47" s="203"/>
    </row>
    <row r="48" spans="1:63" ht="12" customHeight="1">
      <c r="A48" s="24"/>
      <c r="B48" s="25"/>
      <c r="C48" s="25"/>
      <c r="D48" s="26"/>
      <c r="E48" s="645"/>
      <c r="F48" s="646"/>
      <c r="G48" s="646"/>
      <c r="H48" s="646"/>
      <c r="I48" s="646"/>
      <c r="J48" s="646"/>
      <c r="K48" s="646"/>
      <c r="L48" s="646"/>
      <c r="M48" s="646"/>
      <c r="N48" s="646"/>
      <c r="O48" s="646"/>
      <c r="P48" s="646"/>
      <c r="Q48" s="646"/>
      <c r="R48" s="646"/>
      <c r="S48" s="646"/>
      <c r="T48" s="646"/>
      <c r="U48" s="646"/>
      <c r="V48" s="646"/>
      <c r="W48" s="646"/>
      <c r="X48" s="646"/>
      <c r="Y48" s="646"/>
      <c r="Z48" s="646"/>
      <c r="AA48" s="646"/>
      <c r="AB48" s="646"/>
      <c r="AC48" s="646"/>
      <c r="AD48" s="646"/>
      <c r="AE48" s="646"/>
      <c r="AF48" s="646"/>
      <c r="AG48" s="646"/>
      <c r="AH48" s="646"/>
      <c r="AI48" s="646"/>
      <c r="AJ48" s="646"/>
      <c r="AK48" s="646"/>
      <c r="AL48" s="646"/>
      <c r="AM48" s="646"/>
      <c r="AN48" s="646"/>
      <c r="AO48" s="646"/>
      <c r="AP48" s="646"/>
      <c r="AQ48" s="646"/>
      <c r="AR48" s="646"/>
      <c r="AS48" s="646"/>
      <c r="AT48" s="646"/>
      <c r="AU48" s="646"/>
      <c r="AV48" s="646"/>
      <c r="AW48" s="646"/>
      <c r="AX48" s="646"/>
      <c r="AY48" s="646"/>
      <c r="AZ48" s="646"/>
      <c r="BA48" s="647"/>
      <c r="BB48" s="206" t="str">
        <f>IFERROR(VLOOKUP(ROW(BB48)-ROW(BB$48)+1,時間計算!$AR$48:$AS$66,2,FALSE),"")</f>
        <v/>
      </c>
      <c r="BC48" s="204"/>
      <c r="BD48" s="204"/>
      <c r="BE48" s="204"/>
      <c r="BF48" s="204"/>
      <c r="BG48" s="204"/>
      <c r="BH48" s="204"/>
      <c r="BI48" s="204"/>
      <c r="BJ48" s="204"/>
      <c r="BK48" s="205"/>
    </row>
    <row r="49" spans="1:63" ht="12" customHeight="1">
      <c r="A49" s="24"/>
      <c r="B49" s="25"/>
      <c r="C49" s="25"/>
      <c r="D49" s="26"/>
      <c r="E49" s="645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646"/>
      <c r="AB49" s="646"/>
      <c r="AC49" s="646"/>
      <c r="AD49" s="646"/>
      <c r="AE49" s="646"/>
      <c r="AF49" s="646"/>
      <c r="AG49" s="646"/>
      <c r="AH49" s="646"/>
      <c r="AI49" s="646"/>
      <c r="AJ49" s="646"/>
      <c r="AK49" s="646"/>
      <c r="AL49" s="646"/>
      <c r="AM49" s="646"/>
      <c r="AN49" s="646"/>
      <c r="AO49" s="646"/>
      <c r="AP49" s="646"/>
      <c r="AQ49" s="646"/>
      <c r="AR49" s="646"/>
      <c r="AS49" s="646"/>
      <c r="AT49" s="646"/>
      <c r="AU49" s="646"/>
      <c r="AV49" s="646"/>
      <c r="AW49" s="646"/>
      <c r="AX49" s="646"/>
      <c r="AY49" s="646"/>
      <c r="AZ49" s="646"/>
      <c r="BA49" s="647"/>
      <c r="BB49" s="176" t="str">
        <f>IFERROR(VLOOKUP(ROW(BB49)-ROW(BB$48)+1,時間計算!$AR$48:$AS$66,2,FALSE),"")</f>
        <v/>
      </c>
      <c r="BC49" s="200"/>
      <c r="BD49" s="200"/>
      <c r="BE49" s="200"/>
      <c r="BF49" s="200"/>
      <c r="BG49" s="200"/>
      <c r="BH49" s="200"/>
      <c r="BI49" s="200"/>
      <c r="BJ49" s="200"/>
      <c r="BK49" s="185"/>
    </row>
    <row r="50" spans="1:63" ht="12" customHeight="1">
      <c r="A50" s="524">
        <v>1</v>
      </c>
      <c r="B50" s="525"/>
      <c r="C50" s="525"/>
      <c r="D50" s="527"/>
      <c r="E50" s="645"/>
      <c r="F50" s="646"/>
      <c r="G50" s="646"/>
      <c r="H50" s="646"/>
      <c r="I50" s="646"/>
      <c r="J50" s="646"/>
      <c r="K50" s="646"/>
      <c r="L50" s="646"/>
      <c r="M50" s="646"/>
      <c r="N50" s="646"/>
      <c r="O50" s="646"/>
      <c r="P50" s="646"/>
      <c r="Q50" s="646"/>
      <c r="R50" s="646"/>
      <c r="S50" s="646"/>
      <c r="T50" s="646"/>
      <c r="U50" s="646"/>
      <c r="V50" s="646"/>
      <c r="W50" s="646"/>
      <c r="X50" s="646"/>
      <c r="Y50" s="646"/>
      <c r="Z50" s="646"/>
      <c r="AA50" s="646"/>
      <c r="AB50" s="646"/>
      <c r="AC50" s="646"/>
      <c r="AD50" s="646"/>
      <c r="AE50" s="646"/>
      <c r="AF50" s="646"/>
      <c r="AG50" s="646"/>
      <c r="AH50" s="646"/>
      <c r="AI50" s="646"/>
      <c r="AJ50" s="646"/>
      <c r="AK50" s="646"/>
      <c r="AL50" s="646"/>
      <c r="AM50" s="646"/>
      <c r="AN50" s="646"/>
      <c r="AO50" s="646"/>
      <c r="AP50" s="646"/>
      <c r="AQ50" s="646"/>
      <c r="AR50" s="646"/>
      <c r="AS50" s="646"/>
      <c r="AT50" s="646"/>
      <c r="AU50" s="646"/>
      <c r="AV50" s="646"/>
      <c r="AW50" s="646"/>
      <c r="AX50" s="646"/>
      <c r="AY50" s="646"/>
      <c r="AZ50" s="646"/>
      <c r="BA50" s="647"/>
      <c r="BB50" s="176" t="str">
        <f>IFERROR(VLOOKUP(ROW(BB50)-ROW(BB$48)+1,時間計算!$AR$48:$AS$66,2,FALSE),"")</f>
        <v/>
      </c>
      <c r="BC50" s="200"/>
      <c r="BD50" s="200"/>
      <c r="BE50" s="200"/>
      <c r="BF50" s="200"/>
      <c r="BG50" s="200"/>
      <c r="BH50" s="200"/>
      <c r="BI50" s="200"/>
      <c r="BJ50" s="200"/>
      <c r="BK50" s="185"/>
    </row>
    <row r="51" spans="1:63" ht="12" customHeight="1">
      <c r="A51" s="526"/>
      <c r="B51" s="525"/>
      <c r="C51" s="525"/>
      <c r="D51" s="527"/>
      <c r="E51" s="645"/>
      <c r="F51" s="646"/>
      <c r="G51" s="646"/>
      <c r="H51" s="646"/>
      <c r="I51" s="646"/>
      <c r="J51" s="646"/>
      <c r="K51" s="646"/>
      <c r="L51" s="646"/>
      <c r="M51" s="646"/>
      <c r="N51" s="646"/>
      <c r="O51" s="646"/>
      <c r="P51" s="646"/>
      <c r="Q51" s="646"/>
      <c r="R51" s="646"/>
      <c r="S51" s="646"/>
      <c r="T51" s="646"/>
      <c r="U51" s="646"/>
      <c r="V51" s="646"/>
      <c r="W51" s="646"/>
      <c r="X51" s="646"/>
      <c r="Y51" s="646"/>
      <c r="Z51" s="646"/>
      <c r="AA51" s="646"/>
      <c r="AB51" s="646"/>
      <c r="AC51" s="646"/>
      <c r="AD51" s="646"/>
      <c r="AE51" s="646"/>
      <c r="AF51" s="646"/>
      <c r="AG51" s="646"/>
      <c r="AH51" s="646"/>
      <c r="AI51" s="646"/>
      <c r="AJ51" s="646"/>
      <c r="AK51" s="646"/>
      <c r="AL51" s="646"/>
      <c r="AM51" s="646"/>
      <c r="AN51" s="646"/>
      <c r="AO51" s="646"/>
      <c r="AP51" s="646"/>
      <c r="AQ51" s="646"/>
      <c r="AR51" s="646"/>
      <c r="AS51" s="646"/>
      <c r="AT51" s="646"/>
      <c r="AU51" s="646"/>
      <c r="AV51" s="646"/>
      <c r="AW51" s="646"/>
      <c r="AX51" s="646"/>
      <c r="AY51" s="646"/>
      <c r="AZ51" s="646"/>
      <c r="BA51" s="647"/>
      <c r="BB51" s="176" t="str">
        <f>IFERROR(VLOOKUP(ROW(BB51)-ROW(BB$48)+1,時間計算!$AR$48:$AS$66,2,FALSE),"")</f>
        <v/>
      </c>
      <c r="BC51" s="200"/>
      <c r="BD51" s="200"/>
      <c r="BE51" s="200"/>
      <c r="BF51" s="200"/>
      <c r="BG51" s="200"/>
      <c r="BH51" s="200"/>
      <c r="BI51" s="200"/>
      <c r="BJ51" s="200"/>
      <c r="BK51" s="185"/>
    </row>
    <row r="52" spans="1:63" ht="12" customHeight="1">
      <c r="A52" s="59"/>
      <c r="B52" s="25"/>
      <c r="C52" s="25"/>
      <c r="D52" s="26"/>
      <c r="E52" s="645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646"/>
      <c r="Z52" s="646"/>
      <c r="AA52" s="646"/>
      <c r="AB52" s="646"/>
      <c r="AC52" s="646"/>
      <c r="AD52" s="646"/>
      <c r="AE52" s="646"/>
      <c r="AF52" s="646"/>
      <c r="AG52" s="646"/>
      <c r="AH52" s="646"/>
      <c r="AI52" s="646"/>
      <c r="AJ52" s="646"/>
      <c r="AK52" s="646"/>
      <c r="AL52" s="646"/>
      <c r="AM52" s="646"/>
      <c r="AN52" s="646"/>
      <c r="AO52" s="646"/>
      <c r="AP52" s="646"/>
      <c r="AQ52" s="646"/>
      <c r="AR52" s="646"/>
      <c r="AS52" s="646"/>
      <c r="AT52" s="646"/>
      <c r="AU52" s="646"/>
      <c r="AV52" s="646"/>
      <c r="AW52" s="646"/>
      <c r="AX52" s="646"/>
      <c r="AY52" s="646"/>
      <c r="AZ52" s="646"/>
      <c r="BA52" s="647"/>
      <c r="BB52" s="176" t="str">
        <f>IFERROR(VLOOKUP(ROW(BB52)-ROW(BB$48)+1,時間計算!$AR$48:$AS$66,2,FALSE),"")</f>
        <v/>
      </c>
      <c r="BC52" s="200"/>
      <c r="BD52" s="200"/>
      <c r="BE52" s="200"/>
      <c r="BF52" s="200"/>
      <c r="BG52" s="200"/>
      <c r="BH52" s="200"/>
      <c r="BI52" s="200"/>
      <c r="BJ52" s="200"/>
      <c r="BK52" s="185"/>
    </row>
    <row r="53" spans="1:63" ht="12" customHeight="1">
      <c r="A53" s="59"/>
      <c r="B53" s="25"/>
      <c r="C53" s="25"/>
      <c r="D53" s="26"/>
      <c r="E53" s="645"/>
      <c r="F53" s="646"/>
      <c r="G53" s="646"/>
      <c r="H53" s="646"/>
      <c r="I53" s="646"/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6"/>
      <c r="X53" s="646"/>
      <c r="Y53" s="646"/>
      <c r="Z53" s="646"/>
      <c r="AA53" s="646"/>
      <c r="AB53" s="646"/>
      <c r="AC53" s="646"/>
      <c r="AD53" s="646"/>
      <c r="AE53" s="646"/>
      <c r="AF53" s="646"/>
      <c r="AG53" s="646"/>
      <c r="AH53" s="646"/>
      <c r="AI53" s="646"/>
      <c r="AJ53" s="646"/>
      <c r="AK53" s="646"/>
      <c r="AL53" s="646"/>
      <c r="AM53" s="646"/>
      <c r="AN53" s="646"/>
      <c r="AO53" s="646"/>
      <c r="AP53" s="646"/>
      <c r="AQ53" s="646"/>
      <c r="AR53" s="646"/>
      <c r="AS53" s="646"/>
      <c r="AT53" s="646"/>
      <c r="AU53" s="646"/>
      <c r="AV53" s="646"/>
      <c r="AW53" s="646"/>
      <c r="AX53" s="646"/>
      <c r="AY53" s="646"/>
      <c r="AZ53" s="646"/>
      <c r="BA53" s="647"/>
      <c r="BB53" s="176" t="str">
        <f>IFERROR(VLOOKUP(ROW(BB53)-ROW(BB$48)+1,時間計算!$AR$48:$AS$66,2,FALSE),"")</f>
        <v/>
      </c>
      <c r="BC53" s="200"/>
      <c r="BD53" s="200"/>
      <c r="BE53" s="200"/>
      <c r="BF53" s="200"/>
      <c r="BG53" s="200"/>
      <c r="BH53" s="200"/>
      <c r="BI53" s="200"/>
      <c r="BJ53" s="200"/>
      <c r="BK53" s="185"/>
    </row>
    <row r="54" spans="1:63" ht="12" customHeight="1">
      <c r="A54" s="524">
        <v>8.3333333333333329E-2</v>
      </c>
      <c r="B54" s="525"/>
      <c r="C54" s="525"/>
      <c r="D54" s="527"/>
      <c r="E54" s="645"/>
      <c r="F54" s="646"/>
      <c r="G54" s="646"/>
      <c r="H54" s="646"/>
      <c r="I54" s="646"/>
      <c r="J54" s="646"/>
      <c r="K54" s="646"/>
      <c r="L54" s="646"/>
      <c r="M54" s="646"/>
      <c r="N54" s="646"/>
      <c r="O54" s="646"/>
      <c r="P54" s="646"/>
      <c r="Q54" s="646"/>
      <c r="R54" s="646"/>
      <c r="S54" s="646"/>
      <c r="T54" s="646"/>
      <c r="U54" s="646"/>
      <c r="V54" s="646"/>
      <c r="W54" s="646"/>
      <c r="X54" s="646"/>
      <c r="Y54" s="646"/>
      <c r="Z54" s="646"/>
      <c r="AA54" s="646"/>
      <c r="AB54" s="646"/>
      <c r="AC54" s="646"/>
      <c r="AD54" s="646"/>
      <c r="AE54" s="646"/>
      <c r="AF54" s="646"/>
      <c r="AG54" s="646"/>
      <c r="AH54" s="646"/>
      <c r="AI54" s="646"/>
      <c r="AJ54" s="646"/>
      <c r="AK54" s="646"/>
      <c r="AL54" s="646"/>
      <c r="AM54" s="646"/>
      <c r="AN54" s="646"/>
      <c r="AO54" s="646"/>
      <c r="AP54" s="646"/>
      <c r="AQ54" s="646"/>
      <c r="AR54" s="646"/>
      <c r="AS54" s="646"/>
      <c r="AT54" s="646"/>
      <c r="AU54" s="646"/>
      <c r="AV54" s="646"/>
      <c r="AW54" s="646"/>
      <c r="AX54" s="646"/>
      <c r="AY54" s="646"/>
      <c r="AZ54" s="646"/>
      <c r="BA54" s="647"/>
      <c r="BB54" s="176" t="str">
        <f>IFERROR(VLOOKUP(ROW(BB54)-ROW(BB$48)+1,時間計算!$AR$48:$AS$66,2,FALSE),"")</f>
        <v/>
      </c>
      <c r="BC54" s="200"/>
      <c r="BD54" s="200"/>
      <c r="BE54" s="200"/>
      <c r="BF54" s="200"/>
      <c r="BG54" s="200"/>
      <c r="BH54" s="200"/>
      <c r="BI54" s="200"/>
      <c r="BJ54" s="200"/>
      <c r="BK54" s="185"/>
    </row>
    <row r="55" spans="1:63" ht="12" customHeight="1">
      <c r="A55" s="526"/>
      <c r="B55" s="525"/>
      <c r="C55" s="525"/>
      <c r="D55" s="527"/>
      <c r="E55" s="645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6"/>
      <c r="Q55" s="646"/>
      <c r="R55" s="646"/>
      <c r="S55" s="646"/>
      <c r="T55" s="646"/>
      <c r="U55" s="646"/>
      <c r="V55" s="646"/>
      <c r="W55" s="646"/>
      <c r="X55" s="646"/>
      <c r="Y55" s="646"/>
      <c r="Z55" s="646"/>
      <c r="AA55" s="646"/>
      <c r="AB55" s="646"/>
      <c r="AC55" s="646"/>
      <c r="AD55" s="646"/>
      <c r="AE55" s="646"/>
      <c r="AF55" s="646"/>
      <c r="AG55" s="646"/>
      <c r="AH55" s="646"/>
      <c r="AI55" s="646"/>
      <c r="AJ55" s="646"/>
      <c r="AK55" s="646"/>
      <c r="AL55" s="646"/>
      <c r="AM55" s="646"/>
      <c r="AN55" s="646"/>
      <c r="AO55" s="646"/>
      <c r="AP55" s="646"/>
      <c r="AQ55" s="646"/>
      <c r="AR55" s="646"/>
      <c r="AS55" s="646"/>
      <c r="AT55" s="646"/>
      <c r="AU55" s="646"/>
      <c r="AV55" s="646"/>
      <c r="AW55" s="646"/>
      <c r="AX55" s="646"/>
      <c r="AY55" s="646"/>
      <c r="AZ55" s="646"/>
      <c r="BA55" s="647"/>
      <c r="BB55" s="176" t="str">
        <f>IFERROR(VLOOKUP(ROW(BB55)-ROW(BB$48)+1,時間計算!$AR$48:$AS$66,2,FALSE),"")</f>
        <v/>
      </c>
      <c r="BC55" s="200"/>
      <c r="BD55" s="200"/>
      <c r="BE55" s="200"/>
      <c r="BF55" s="200"/>
      <c r="BG55" s="200"/>
      <c r="BH55" s="200"/>
      <c r="BI55" s="200"/>
      <c r="BJ55" s="200"/>
      <c r="BK55" s="185"/>
    </row>
    <row r="56" spans="1:63" ht="12" customHeight="1">
      <c r="A56" s="24"/>
      <c r="B56" s="25"/>
      <c r="C56" s="25"/>
      <c r="D56" s="26"/>
      <c r="E56" s="645"/>
      <c r="F56" s="646"/>
      <c r="G56" s="646"/>
      <c r="H56" s="646"/>
      <c r="I56" s="646"/>
      <c r="J56" s="646"/>
      <c r="K56" s="646"/>
      <c r="L56" s="646"/>
      <c r="M56" s="646"/>
      <c r="N56" s="646"/>
      <c r="O56" s="646"/>
      <c r="P56" s="646"/>
      <c r="Q56" s="646"/>
      <c r="R56" s="646"/>
      <c r="S56" s="646"/>
      <c r="T56" s="646"/>
      <c r="U56" s="646"/>
      <c r="V56" s="646"/>
      <c r="W56" s="646"/>
      <c r="X56" s="646"/>
      <c r="Y56" s="646"/>
      <c r="Z56" s="646"/>
      <c r="AA56" s="646"/>
      <c r="AB56" s="646"/>
      <c r="AC56" s="646"/>
      <c r="AD56" s="646"/>
      <c r="AE56" s="646"/>
      <c r="AF56" s="646"/>
      <c r="AG56" s="646"/>
      <c r="AH56" s="646"/>
      <c r="AI56" s="646"/>
      <c r="AJ56" s="646"/>
      <c r="AK56" s="646"/>
      <c r="AL56" s="646"/>
      <c r="AM56" s="646"/>
      <c r="AN56" s="646"/>
      <c r="AO56" s="646"/>
      <c r="AP56" s="646"/>
      <c r="AQ56" s="646"/>
      <c r="AR56" s="646"/>
      <c r="AS56" s="646"/>
      <c r="AT56" s="646"/>
      <c r="AU56" s="646"/>
      <c r="AV56" s="646"/>
      <c r="AW56" s="646"/>
      <c r="AX56" s="646"/>
      <c r="AY56" s="646"/>
      <c r="AZ56" s="646"/>
      <c r="BA56" s="647"/>
      <c r="BB56" s="176" t="str">
        <f>IFERROR(VLOOKUP(ROW(BB56)-ROW(BB$48)+1,時間計算!$AR$48:$AS$66,2,FALSE),"")</f>
        <v/>
      </c>
      <c r="BC56" s="200"/>
      <c r="BD56" s="200"/>
      <c r="BE56" s="200"/>
      <c r="BF56" s="200"/>
      <c r="BG56" s="200"/>
      <c r="BH56" s="200"/>
      <c r="BI56" s="200"/>
      <c r="BJ56" s="200"/>
      <c r="BK56" s="185"/>
    </row>
    <row r="57" spans="1:63" ht="12" customHeight="1">
      <c r="A57" s="24"/>
      <c r="B57" s="25"/>
      <c r="C57" s="25"/>
      <c r="D57" s="26"/>
      <c r="E57" s="645"/>
      <c r="F57" s="646"/>
      <c r="G57" s="646"/>
      <c r="H57" s="646"/>
      <c r="I57" s="646"/>
      <c r="J57" s="646"/>
      <c r="K57" s="646"/>
      <c r="L57" s="646"/>
      <c r="M57" s="646"/>
      <c r="N57" s="646"/>
      <c r="O57" s="646"/>
      <c r="P57" s="646"/>
      <c r="Q57" s="646"/>
      <c r="R57" s="646"/>
      <c r="S57" s="646"/>
      <c r="T57" s="646"/>
      <c r="U57" s="646"/>
      <c r="V57" s="646"/>
      <c r="W57" s="646"/>
      <c r="X57" s="646"/>
      <c r="Y57" s="646"/>
      <c r="Z57" s="646"/>
      <c r="AA57" s="646"/>
      <c r="AB57" s="646"/>
      <c r="AC57" s="646"/>
      <c r="AD57" s="646"/>
      <c r="AE57" s="646"/>
      <c r="AF57" s="646"/>
      <c r="AG57" s="646"/>
      <c r="AH57" s="646"/>
      <c r="AI57" s="646"/>
      <c r="AJ57" s="646"/>
      <c r="AK57" s="646"/>
      <c r="AL57" s="646"/>
      <c r="AM57" s="646"/>
      <c r="AN57" s="646"/>
      <c r="AO57" s="646"/>
      <c r="AP57" s="646"/>
      <c r="AQ57" s="646"/>
      <c r="AR57" s="646"/>
      <c r="AS57" s="646"/>
      <c r="AT57" s="646"/>
      <c r="AU57" s="646"/>
      <c r="AV57" s="646"/>
      <c r="AW57" s="646"/>
      <c r="AX57" s="646"/>
      <c r="AY57" s="646"/>
      <c r="AZ57" s="646"/>
      <c r="BA57" s="647"/>
      <c r="BB57" s="176" t="str">
        <f>IFERROR(VLOOKUP(ROW(BB57)-ROW(BB$48)+1,時間計算!$AR$48:$AS$66,2,FALSE),"")</f>
        <v/>
      </c>
      <c r="BC57" s="200"/>
      <c r="BD57" s="200"/>
      <c r="BE57" s="200"/>
      <c r="BF57" s="200"/>
      <c r="BG57" s="200"/>
      <c r="BH57" s="200"/>
      <c r="BI57" s="200"/>
      <c r="BJ57" s="200"/>
      <c r="BK57" s="185"/>
    </row>
    <row r="58" spans="1:63" ht="12" customHeight="1">
      <c r="A58" s="524">
        <v>0.16666666666666666</v>
      </c>
      <c r="B58" s="525"/>
      <c r="C58" s="525"/>
      <c r="D58" s="527"/>
      <c r="E58" s="645"/>
      <c r="F58" s="646"/>
      <c r="G58" s="646"/>
      <c r="H58" s="646"/>
      <c r="I58" s="646"/>
      <c r="J58" s="646"/>
      <c r="K58" s="646"/>
      <c r="L58" s="646"/>
      <c r="M58" s="646"/>
      <c r="N58" s="646"/>
      <c r="O58" s="646"/>
      <c r="P58" s="646"/>
      <c r="Q58" s="646"/>
      <c r="R58" s="646"/>
      <c r="S58" s="646"/>
      <c r="T58" s="646"/>
      <c r="U58" s="646"/>
      <c r="V58" s="646"/>
      <c r="W58" s="646"/>
      <c r="X58" s="646"/>
      <c r="Y58" s="646"/>
      <c r="Z58" s="646"/>
      <c r="AA58" s="646"/>
      <c r="AB58" s="646"/>
      <c r="AC58" s="646"/>
      <c r="AD58" s="646"/>
      <c r="AE58" s="646"/>
      <c r="AF58" s="646"/>
      <c r="AG58" s="646"/>
      <c r="AH58" s="646"/>
      <c r="AI58" s="646"/>
      <c r="AJ58" s="646"/>
      <c r="AK58" s="646"/>
      <c r="AL58" s="646"/>
      <c r="AM58" s="646"/>
      <c r="AN58" s="646"/>
      <c r="AO58" s="646"/>
      <c r="AP58" s="646"/>
      <c r="AQ58" s="646"/>
      <c r="AR58" s="646"/>
      <c r="AS58" s="646"/>
      <c r="AT58" s="646"/>
      <c r="AU58" s="646"/>
      <c r="AV58" s="646"/>
      <c r="AW58" s="646"/>
      <c r="AX58" s="646"/>
      <c r="AY58" s="646"/>
      <c r="AZ58" s="646"/>
      <c r="BA58" s="647"/>
      <c r="BB58" s="176" t="str">
        <f>IFERROR(VLOOKUP(ROW(BB58)-ROW(BB$48)+1,時間計算!$AR$48:$AS$66,2,FALSE),"")</f>
        <v/>
      </c>
      <c r="BC58" s="200"/>
      <c r="BD58" s="200"/>
      <c r="BE58" s="200"/>
      <c r="BF58" s="200"/>
      <c r="BG58" s="200"/>
      <c r="BH58" s="200"/>
      <c r="BI58" s="200"/>
      <c r="BJ58" s="200"/>
      <c r="BK58" s="185"/>
    </row>
    <row r="59" spans="1:63" ht="12" customHeight="1">
      <c r="A59" s="528"/>
      <c r="B59" s="529"/>
      <c r="C59" s="529"/>
      <c r="D59" s="530"/>
      <c r="E59" s="648"/>
      <c r="F59" s="649"/>
      <c r="G59" s="649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49"/>
      <c r="AD59" s="649"/>
      <c r="AE59" s="649"/>
      <c r="AF59" s="649"/>
      <c r="AG59" s="649"/>
      <c r="AH59" s="649"/>
      <c r="AI59" s="649"/>
      <c r="AJ59" s="649"/>
      <c r="AK59" s="649"/>
      <c r="AL59" s="649"/>
      <c r="AM59" s="649"/>
      <c r="AN59" s="649"/>
      <c r="AO59" s="649"/>
      <c r="AP59" s="649"/>
      <c r="AQ59" s="649"/>
      <c r="AR59" s="649"/>
      <c r="AS59" s="649"/>
      <c r="AT59" s="649"/>
      <c r="AU59" s="649"/>
      <c r="AV59" s="649"/>
      <c r="AW59" s="649"/>
      <c r="AX59" s="649"/>
      <c r="AY59" s="649"/>
      <c r="AZ59" s="649"/>
      <c r="BA59" s="650"/>
      <c r="BB59" s="180" t="str">
        <f>IFERROR(VLOOKUP(ROW(BB59)-ROW(BB$48)+1,時間計算!$AR$48:$AS$66,2,FALSE),"")</f>
        <v/>
      </c>
      <c r="BC59" s="186"/>
      <c r="BD59" s="186"/>
      <c r="BE59" s="186"/>
      <c r="BF59" s="186"/>
      <c r="BG59" s="186"/>
      <c r="BH59" s="186"/>
      <c r="BI59" s="186"/>
      <c r="BJ59" s="186"/>
      <c r="BK59" s="187"/>
    </row>
    <row r="60" spans="1:63" ht="6.75" customHeight="1"/>
    <row r="61" spans="1:63" ht="6.75" customHeight="1"/>
    <row r="62" spans="1:63" ht="17.25" customHeight="1">
      <c r="A62" s="422" t="s">
        <v>57</v>
      </c>
      <c r="B62" s="691"/>
      <c r="C62" s="691"/>
      <c r="D62" s="692"/>
      <c r="E62" s="195" t="str">
        <f>IF(F62="",IF('１_2計画案週'!E62="","",'１_2計画案週'!E62),"")</f>
        <v/>
      </c>
      <c r="F62" s="234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0"/>
      <c r="BK62" s="191"/>
    </row>
    <row r="63" spans="1:63" ht="17.25" customHeight="1">
      <c r="A63" s="693"/>
      <c r="B63" s="694"/>
      <c r="C63" s="694"/>
      <c r="D63" s="695"/>
      <c r="E63" s="148" t="str">
        <f>IF(F63="",IF('１_2計画案週'!E63="","",'１_2計画案週'!E63),"")</f>
        <v/>
      </c>
      <c r="F63" s="226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92"/>
    </row>
    <row r="64" spans="1:63" ht="17.25" customHeight="1">
      <c r="A64" s="693"/>
      <c r="B64" s="694"/>
      <c r="C64" s="694"/>
      <c r="D64" s="695"/>
      <c r="E64" s="148" t="str">
        <f>IF(F64="",IF('１_2計画案週'!E64="","",'１_2計画案週'!E64),"")</f>
        <v/>
      </c>
      <c r="F64" s="226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92"/>
    </row>
    <row r="65" spans="1:63" ht="17.25" customHeight="1">
      <c r="A65" s="693"/>
      <c r="B65" s="694"/>
      <c r="C65" s="694"/>
      <c r="D65" s="695"/>
      <c r="E65" s="148" t="str">
        <f>IF(F65="",IF('１_2計画案週'!E65="","",'１_2計画案週'!E65),"")</f>
        <v/>
      </c>
      <c r="F65" s="226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92"/>
    </row>
    <row r="66" spans="1:63" ht="17.25" customHeight="1">
      <c r="A66" s="696"/>
      <c r="B66" s="697"/>
      <c r="C66" s="697"/>
      <c r="D66" s="698"/>
      <c r="E66" s="148" t="str">
        <f>IF(F66="",IF('１_2計画案週'!E66="","",'１_2計画案週'!E66),"")</f>
        <v/>
      </c>
      <c r="F66" s="230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4"/>
    </row>
  </sheetData>
  <sheetProtection selectLockedCells="1"/>
  <mergeCells count="363">
    <mergeCell ref="AN59:AT59"/>
    <mergeCell ref="AU59:BA59"/>
    <mergeCell ref="E59:K59"/>
    <mergeCell ref="L59:R59"/>
    <mergeCell ref="S59:Y59"/>
    <mergeCell ref="Z59:AF59"/>
    <mergeCell ref="AG59:AM59"/>
    <mergeCell ref="AN57:AT57"/>
    <mergeCell ref="AU57:BA57"/>
    <mergeCell ref="E58:K58"/>
    <mergeCell ref="L58:R58"/>
    <mergeCell ref="S58:Y58"/>
    <mergeCell ref="Z58:AF58"/>
    <mergeCell ref="AG58:AM58"/>
    <mergeCell ref="AN58:AT58"/>
    <mergeCell ref="AU58:BA58"/>
    <mergeCell ref="E57:K57"/>
    <mergeCell ref="L57:R57"/>
    <mergeCell ref="S57:Y57"/>
    <mergeCell ref="Z57:AF57"/>
    <mergeCell ref="AG57:AM57"/>
    <mergeCell ref="AN55:AT55"/>
    <mergeCell ref="AU55:BA55"/>
    <mergeCell ref="E56:K56"/>
    <mergeCell ref="L56:R56"/>
    <mergeCell ref="S56:Y56"/>
    <mergeCell ref="Z56:AF56"/>
    <mergeCell ref="AG56:AM56"/>
    <mergeCell ref="AN56:AT56"/>
    <mergeCell ref="AU56:BA56"/>
    <mergeCell ref="E55:K55"/>
    <mergeCell ref="L55:R55"/>
    <mergeCell ref="S55:Y55"/>
    <mergeCell ref="Z55:AF55"/>
    <mergeCell ref="AG55:AM55"/>
    <mergeCell ref="AN53:AT53"/>
    <mergeCell ref="AU53:BA53"/>
    <mergeCell ref="E54:K54"/>
    <mergeCell ref="L54:R54"/>
    <mergeCell ref="S54:Y54"/>
    <mergeCell ref="Z54:AF54"/>
    <mergeCell ref="AG54:AM54"/>
    <mergeCell ref="AN54:AT54"/>
    <mergeCell ref="AU54:BA54"/>
    <mergeCell ref="E53:K53"/>
    <mergeCell ref="L53:R53"/>
    <mergeCell ref="S53:Y53"/>
    <mergeCell ref="Z53:AF53"/>
    <mergeCell ref="AG53:AM53"/>
    <mergeCell ref="AN51:AT51"/>
    <mergeCell ref="AU51:BA51"/>
    <mergeCell ref="E52:K52"/>
    <mergeCell ref="L52:R52"/>
    <mergeCell ref="S52:Y52"/>
    <mergeCell ref="Z52:AF52"/>
    <mergeCell ref="AG52:AM52"/>
    <mergeCell ref="AN52:AT52"/>
    <mergeCell ref="AU52:BA52"/>
    <mergeCell ref="E51:K51"/>
    <mergeCell ref="L51:R51"/>
    <mergeCell ref="S51:Y51"/>
    <mergeCell ref="Z51:AF51"/>
    <mergeCell ref="AG51:AM51"/>
    <mergeCell ref="AN49:AT49"/>
    <mergeCell ref="AU49:BA49"/>
    <mergeCell ref="E50:K50"/>
    <mergeCell ref="L50:R50"/>
    <mergeCell ref="S50:Y50"/>
    <mergeCell ref="Z50:AF50"/>
    <mergeCell ref="AG50:AM50"/>
    <mergeCell ref="AN50:AT50"/>
    <mergeCell ref="AU50:BA50"/>
    <mergeCell ref="E49:K49"/>
    <mergeCell ref="L49:R49"/>
    <mergeCell ref="S49:Y49"/>
    <mergeCell ref="Z49:AF49"/>
    <mergeCell ref="AG49:AM49"/>
    <mergeCell ref="AN47:AT47"/>
    <mergeCell ref="AU47:BA47"/>
    <mergeCell ref="E48:K48"/>
    <mergeCell ref="L48:R48"/>
    <mergeCell ref="S48:Y48"/>
    <mergeCell ref="Z48:AF48"/>
    <mergeCell ref="AG48:AM48"/>
    <mergeCell ref="AN48:AT48"/>
    <mergeCell ref="AU48:BA48"/>
    <mergeCell ref="E47:K47"/>
    <mergeCell ref="L47:R47"/>
    <mergeCell ref="S47:Y47"/>
    <mergeCell ref="Z47:AF47"/>
    <mergeCell ref="AG47:AM47"/>
    <mergeCell ref="AN45:AT45"/>
    <mergeCell ref="AU45:BA45"/>
    <mergeCell ref="E46:K46"/>
    <mergeCell ref="L46:R46"/>
    <mergeCell ref="S46:Y46"/>
    <mergeCell ref="Z46:AF46"/>
    <mergeCell ref="AG46:AM46"/>
    <mergeCell ref="AN46:AT46"/>
    <mergeCell ref="AU46:BA46"/>
    <mergeCell ref="E45:K45"/>
    <mergeCell ref="L45:R45"/>
    <mergeCell ref="S45:Y45"/>
    <mergeCell ref="Z45:AF45"/>
    <mergeCell ref="AG45:AM45"/>
    <mergeCell ref="AN43:AT43"/>
    <mergeCell ref="AU43:BA43"/>
    <mergeCell ref="E44:K44"/>
    <mergeCell ref="L44:R44"/>
    <mergeCell ref="S44:Y44"/>
    <mergeCell ref="Z44:AF44"/>
    <mergeCell ref="AG44:AM44"/>
    <mergeCell ref="AN44:AT44"/>
    <mergeCell ref="AU44:BA44"/>
    <mergeCell ref="E43:K43"/>
    <mergeCell ref="L43:R43"/>
    <mergeCell ref="S43:Y43"/>
    <mergeCell ref="Z43:AF43"/>
    <mergeCell ref="AG43:AM43"/>
    <mergeCell ref="AN41:AT41"/>
    <mergeCell ref="AU41:BA41"/>
    <mergeCell ref="E42:K42"/>
    <mergeCell ref="L42:R42"/>
    <mergeCell ref="S42:Y42"/>
    <mergeCell ref="Z42:AF42"/>
    <mergeCell ref="AG42:AM42"/>
    <mergeCell ref="AN42:AT42"/>
    <mergeCell ref="AU42:BA42"/>
    <mergeCell ref="E41:K41"/>
    <mergeCell ref="L41:R41"/>
    <mergeCell ref="S41:Y41"/>
    <mergeCell ref="Z41:AF41"/>
    <mergeCell ref="AG41:AM41"/>
    <mergeCell ref="AN39:AT39"/>
    <mergeCell ref="AU39:BA39"/>
    <mergeCell ref="E40:K40"/>
    <mergeCell ref="L40:R40"/>
    <mergeCell ref="S40:Y40"/>
    <mergeCell ref="Z40:AF40"/>
    <mergeCell ref="AG40:AM40"/>
    <mergeCell ref="AN40:AT40"/>
    <mergeCell ref="AU40:BA40"/>
    <mergeCell ref="E39:K39"/>
    <mergeCell ref="L39:R39"/>
    <mergeCell ref="S39:Y39"/>
    <mergeCell ref="Z39:AF39"/>
    <mergeCell ref="AG39:AM39"/>
    <mergeCell ref="AN37:AT37"/>
    <mergeCell ref="AU37:BA37"/>
    <mergeCell ref="E38:K38"/>
    <mergeCell ref="L38:R38"/>
    <mergeCell ref="S38:Y38"/>
    <mergeCell ref="Z38:AF38"/>
    <mergeCell ref="AG38:AM38"/>
    <mergeCell ref="AN38:AT38"/>
    <mergeCell ref="AU38:BA38"/>
    <mergeCell ref="E37:K37"/>
    <mergeCell ref="L37:R37"/>
    <mergeCell ref="S37:Y37"/>
    <mergeCell ref="Z37:AF37"/>
    <mergeCell ref="AG37:AM37"/>
    <mergeCell ref="AN35:AT35"/>
    <mergeCell ref="AU35:BA35"/>
    <mergeCell ref="E36:K36"/>
    <mergeCell ref="L36:R36"/>
    <mergeCell ref="S36:Y36"/>
    <mergeCell ref="Z36:AF36"/>
    <mergeCell ref="AG36:AM36"/>
    <mergeCell ref="AN36:AT36"/>
    <mergeCell ref="AU36:BA36"/>
    <mergeCell ref="E35:K35"/>
    <mergeCell ref="L35:R35"/>
    <mergeCell ref="S35:Y35"/>
    <mergeCell ref="Z35:AF35"/>
    <mergeCell ref="AG35:AM35"/>
    <mergeCell ref="AN33:AT33"/>
    <mergeCell ref="AU33:BA33"/>
    <mergeCell ref="E34:K34"/>
    <mergeCell ref="L34:R34"/>
    <mergeCell ref="S34:Y34"/>
    <mergeCell ref="Z34:AF34"/>
    <mergeCell ref="AG34:AM34"/>
    <mergeCell ref="AN34:AT34"/>
    <mergeCell ref="AU34:BA34"/>
    <mergeCell ref="E33:K33"/>
    <mergeCell ref="L33:R33"/>
    <mergeCell ref="S33:Y33"/>
    <mergeCell ref="Z33:AF33"/>
    <mergeCell ref="AG33:AM33"/>
    <mergeCell ref="AN31:AT31"/>
    <mergeCell ref="AU31:BA31"/>
    <mergeCell ref="E32:K32"/>
    <mergeCell ref="L32:R32"/>
    <mergeCell ref="S32:Y32"/>
    <mergeCell ref="Z32:AF32"/>
    <mergeCell ref="AG32:AM32"/>
    <mergeCell ref="AN32:AT32"/>
    <mergeCell ref="AU32:BA32"/>
    <mergeCell ref="E31:K31"/>
    <mergeCell ref="L31:R31"/>
    <mergeCell ref="S31:Y31"/>
    <mergeCell ref="Z31:AF31"/>
    <mergeCell ref="AG31:AM31"/>
    <mergeCell ref="AN29:AT29"/>
    <mergeCell ref="AU29:BA29"/>
    <mergeCell ref="E30:K30"/>
    <mergeCell ref="L30:R30"/>
    <mergeCell ref="S30:Y30"/>
    <mergeCell ref="Z30:AF30"/>
    <mergeCell ref="AG30:AM30"/>
    <mergeCell ref="AN30:AT30"/>
    <mergeCell ref="AU30:BA30"/>
    <mergeCell ref="E29:K29"/>
    <mergeCell ref="L29:R29"/>
    <mergeCell ref="S29:Y29"/>
    <mergeCell ref="Z29:AF29"/>
    <mergeCell ref="AG29:AM29"/>
    <mergeCell ref="AN27:AT27"/>
    <mergeCell ref="AU27:BA27"/>
    <mergeCell ref="E28:K28"/>
    <mergeCell ref="L28:R28"/>
    <mergeCell ref="S28:Y28"/>
    <mergeCell ref="Z28:AF28"/>
    <mergeCell ref="AG28:AM28"/>
    <mergeCell ref="AN28:AT28"/>
    <mergeCell ref="AU28:BA28"/>
    <mergeCell ref="E27:K27"/>
    <mergeCell ref="L27:R27"/>
    <mergeCell ref="S27:Y27"/>
    <mergeCell ref="Z27:AF27"/>
    <mergeCell ref="AG27:AM27"/>
    <mergeCell ref="AN25:AT25"/>
    <mergeCell ref="AU25:BA25"/>
    <mergeCell ref="E26:K26"/>
    <mergeCell ref="L26:R26"/>
    <mergeCell ref="S26:Y26"/>
    <mergeCell ref="Z26:AF26"/>
    <mergeCell ref="AG26:AM26"/>
    <mergeCell ref="AN26:AT26"/>
    <mergeCell ref="AU26:BA26"/>
    <mergeCell ref="E25:K25"/>
    <mergeCell ref="L25:R25"/>
    <mergeCell ref="S25:Y25"/>
    <mergeCell ref="Z25:AF25"/>
    <mergeCell ref="AG25:AM25"/>
    <mergeCell ref="AN23:AT23"/>
    <mergeCell ref="AU23:BA23"/>
    <mergeCell ref="E24:K24"/>
    <mergeCell ref="L24:R24"/>
    <mergeCell ref="S24:Y24"/>
    <mergeCell ref="Z24:AF24"/>
    <mergeCell ref="AG24:AM24"/>
    <mergeCell ref="AN24:AT24"/>
    <mergeCell ref="AU24:BA24"/>
    <mergeCell ref="E23:K23"/>
    <mergeCell ref="L23:R23"/>
    <mergeCell ref="S23:Y23"/>
    <mergeCell ref="Z23:AF23"/>
    <mergeCell ref="AG23:AM23"/>
    <mergeCell ref="AN21:AT21"/>
    <mergeCell ref="AU21:BA21"/>
    <mergeCell ref="E22:K22"/>
    <mergeCell ref="L22:R22"/>
    <mergeCell ref="S22:Y22"/>
    <mergeCell ref="Z22:AF22"/>
    <mergeCell ref="AG22:AM22"/>
    <mergeCell ref="AN22:AT22"/>
    <mergeCell ref="AU22:BA22"/>
    <mergeCell ref="E21:K21"/>
    <mergeCell ref="L21:R21"/>
    <mergeCell ref="S21:Y21"/>
    <mergeCell ref="Z21:AF21"/>
    <mergeCell ref="AG21:AM21"/>
    <mergeCell ref="AU19:BA19"/>
    <mergeCell ref="E20:K20"/>
    <mergeCell ref="L20:R20"/>
    <mergeCell ref="S20:Y20"/>
    <mergeCell ref="Z20:AF20"/>
    <mergeCell ref="AG20:AM20"/>
    <mergeCell ref="AN20:AT20"/>
    <mergeCell ref="AU20:BA20"/>
    <mergeCell ref="E19:K19"/>
    <mergeCell ref="L19:R19"/>
    <mergeCell ref="S19:Y19"/>
    <mergeCell ref="Z19:AF19"/>
    <mergeCell ref="AG19:AM19"/>
    <mergeCell ref="AU17:BA17"/>
    <mergeCell ref="E18:K18"/>
    <mergeCell ref="L18:R18"/>
    <mergeCell ref="S18:Y18"/>
    <mergeCell ref="Z18:AF18"/>
    <mergeCell ref="AG18:AM18"/>
    <mergeCell ref="AN18:AT18"/>
    <mergeCell ref="AU18:BA18"/>
    <mergeCell ref="E17:K17"/>
    <mergeCell ref="L17:R17"/>
    <mergeCell ref="S17:Y17"/>
    <mergeCell ref="Z17:AF17"/>
    <mergeCell ref="AG17:AM17"/>
    <mergeCell ref="AU13:BA13"/>
    <mergeCell ref="AU14:BA14"/>
    <mergeCell ref="AN15:AT15"/>
    <mergeCell ref="AU15:BA15"/>
    <mergeCell ref="E16:K16"/>
    <mergeCell ref="L16:R16"/>
    <mergeCell ref="S16:Y16"/>
    <mergeCell ref="Z16:AF16"/>
    <mergeCell ref="AG16:AM16"/>
    <mergeCell ref="AN16:AT16"/>
    <mergeCell ref="AU16:BA16"/>
    <mergeCell ref="E15:K15"/>
    <mergeCell ref="L15:R15"/>
    <mergeCell ref="S15:Y15"/>
    <mergeCell ref="Z15:AF15"/>
    <mergeCell ref="AG15:AM15"/>
    <mergeCell ref="BF1:BK1"/>
    <mergeCell ref="A14:D15"/>
    <mergeCell ref="A18:D19"/>
    <mergeCell ref="A6:H6"/>
    <mergeCell ref="I7:U7"/>
    <mergeCell ref="I4:U4"/>
    <mergeCell ref="AD4:AP4"/>
    <mergeCell ref="I9:U9"/>
    <mergeCell ref="AY4:BK4"/>
    <mergeCell ref="I5:U5"/>
    <mergeCell ref="AD5:AP5"/>
    <mergeCell ref="I6:U6"/>
    <mergeCell ref="AD6:AP6"/>
    <mergeCell ref="AY6:BK6"/>
    <mergeCell ref="E12:K12"/>
    <mergeCell ref="E13:K13"/>
    <mergeCell ref="AG12:AM12"/>
    <mergeCell ref="AN12:AT12"/>
    <mergeCell ref="AU12:BA12"/>
    <mergeCell ref="E14:K14"/>
    <mergeCell ref="L13:R13"/>
    <mergeCell ref="L14:R14"/>
    <mergeCell ref="S13:Y13"/>
    <mergeCell ref="S14:Y14"/>
    <mergeCell ref="A58:D59"/>
    <mergeCell ref="A62:D66"/>
    <mergeCell ref="AD7:AP7"/>
    <mergeCell ref="A13:D13"/>
    <mergeCell ref="A22:D23"/>
    <mergeCell ref="A26:D27"/>
    <mergeCell ref="A30:D31"/>
    <mergeCell ref="A34:D35"/>
    <mergeCell ref="A42:D43"/>
    <mergeCell ref="A46:D47"/>
    <mergeCell ref="A50:D51"/>
    <mergeCell ref="A38:D39"/>
    <mergeCell ref="A54:D55"/>
    <mergeCell ref="L12:R12"/>
    <mergeCell ref="S12:Y12"/>
    <mergeCell ref="Z12:AF12"/>
    <mergeCell ref="Z13:AF13"/>
    <mergeCell ref="Z14:AF14"/>
    <mergeCell ref="AG13:AM13"/>
    <mergeCell ref="AG14:AM14"/>
    <mergeCell ref="AN13:AT13"/>
    <mergeCell ref="AN14:AT14"/>
    <mergeCell ref="AN17:AT17"/>
    <mergeCell ref="AN19:AT19"/>
  </mergeCells>
  <phoneticPr fontId="2"/>
  <dataValidations count="1">
    <dataValidation imeMode="hiragana" allowBlank="1" showInputMessage="1" showErrorMessage="1" sqref="F62:F66 BC12:BC34 BC36:BC47"/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1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45"/>
  <sheetViews>
    <sheetView showGridLines="0" view="pageBreakPreview" zoomScale="80" zoomScaleNormal="100" zoomScaleSheetLayoutView="80" workbookViewId="0">
      <selection activeCell="A10" sqref="A10"/>
    </sheetView>
  </sheetViews>
  <sheetFormatPr defaultColWidth="2.25" defaultRowHeight="13.5"/>
  <cols>
    <col min="1" max="1" width="5.5" style="6" customWidth="1"/>
    <col min="2" max="65" width="3.125" style="6" customWidth="1"/>
    <col min="66" max="16384" width="2.25" style="6"/>
  </cols>
  <sheetData>
    <row r="1" spans="1:65" ht="27.75" customHeight="1">
      <c r="BH1" s="453" t="s">
        <v>55</v>
      </c>
      <c r="BI1" s="454"/>
      <c r="BJ1" s="454"/>
      <c r="BK1" s="454"/>
      <c r="BL1" s="454"/>
      <c r="BM1" s="455"/>
    </row>
    <row r="2" spans="1:65" ht="18.75">
      <c r="A2" s="1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ht="6.75" customHeight="1"/>
    <row r="4" spans="1:65" ht="19.5" customHeight="1">
      <c r="A4" s="14" t="s">
        <v>97</v>
      </c>
      <c r="B4" s="15"/>
      <c r="C4" s="188"/>
      <c r="D4" s="15"/>
      <c r="E4" s="15"/>
      <c r="F4" s="15"/>
      <c r="G4" s="188"/>
      <c r="H4" s="15"/>
      <c r="I4" s="15"/>
      <c r="J4" s="15"/>
      <c r="K4" s="456" t="str">
        <f>IF(入力シート!D3="","",入力シート!D3)</f>
        <v/>
      </c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8"/>
      <c r="X4" s="15" t="s">
        <v>104</v>
      </c>
      <c r="Y4" s="15"/>
      <c r="Z4" s="15"/>
      <c r="AA4" s="15"/>
      <c r="AB4" s="15"/>
      <c r="AC4" s="15"/>
      <c r="AD4" s="15"/>
      <c r="AE4" s="15"/>
      <c r="AF4" s="459" t="str">
        <f>IF(入力シート!D20="","",IF(入力シート!D20="区分無","区分無","区分"&amp;入力シート!D20))</f>
        <v/>
      </c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10"/>
      <c r="AS4" s="15" t="s">
        <v>103</v>
      </c>
      <c r="AT4" s="15"/>
      <c r="AU4" s="15"/>
      <c r="AV4" s="15"/>
      <c r="AW4" s="15"/>
      <c r="AX4" s="15"/>
      <c r="AY4" s="15"/>
      <c r="AZ4" s="15"/>
      <c r="BA4" s="456" t="str">
        <f>IF(入力シート!D24="","",入力シート!D24)</f>
        <v/>
      </c>
      <c r="BB4" s="457"/>
      <c r="BC4" s="457"/>
      <c r="BD4" s="457"/>
      <c r="BE4" s="457"/>
      <c r="BF4" s="457"/>
      <c r="BG4" s="457"/>
      <c r="BH4" s="457"/>
      <c r="BI4" s="457"/>
      <c r="BJ4" s="457"/>
      <c r="BK4" s="457"/>
      <c r="BL4" s="457"/>
      <c r="BM4" s="458"/>
    </row>
    <row r="5" spans="1:65" s="11" customFormat="1" ht="19.5" hidden="1" customHeight="1">
      <c r="A5" s="14" t="s">
        <v>24</v>
      </c>
      <c r="B5" s="15"/>
      <c r="C5" s="188"/>
      <c r="D5" s="15"/>
      <c r="E5" s="15"/>
      <c r="F5" s="15"/>
      <c r="G5" s="188"/>
      <c r="H5" s="15"/>
      <c r="I5" s="15"/>
      <c r="J5" s="15"/>
      <c r="K5" s="531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3"/>
      <c r="X5" s="15" t="s">
        <v>23</v>
      </c>
      <c r="Y5" s="15"/>
      <c r="Z5" s="15"/>
      <c r="AA5" s="15"/>
      <c r="AB5" s="15"/>
      <c r="AC5" s="15"/>
      <c r="AD5" s="15"/>
      <c r="AE5" s="15"/>
      <c r="AF5" s="699"/>
      <c r="AG5" s="700"/>
      <c r="AH5" s="700"/>
      <c r="AI5" s="700"/>
      <c r="AJ5" s="700"/>
      <c r="AK5" s="700"/>
      <c r="AL5" s="700"/>
      <c r="AM5" s="700"/>
      <c r="AN5" s="700"/>
      <c r="AO5" s="700"/>
      <c r="AP5" s="700"/>
      <c r="AQ5" s="700"/>
      <c r="AR5" s="70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</row>
    <row r="6" spans="1:65" ht="19.5" customHeight="1">
      <c r="A6" s="476" t="s">
        <v>98</v>
      </c>
      <c r="B6" s="477"/>
      <c r="C6" s="477"/>
      <c r="D6" s="477"/>
      <c r="E6" s="477"/>
      <c r="F6" s="477"/>
      <c r="G6" s="477"/>
      <c r="H6" s="477"/>
      <c r="I6" s="477"/>
      <c r="J6" s="478"/>
      <c r="K6" s="456" t="str">
        <f>IF(入力シート!D27="","",入力シート!D27)</f>
        <v/>
      </c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8"/>
      <c r="X6" s="15" t="s">
        <v>234</v>
      </c>
      <c r="Y6" s="15"/>
      <c r="Z6" s="15"/>
      <c r="AA6" s="15"/>
      <c r="AB6" s="15"/>
      <c r="AC6" s="15"/>
      <c r="AD6" s="15"/>
      <c r="AE6" s="15"/>
      <c r="AF6" s="459" t="str">
        <f>IF(入力シート!D31="","",入力シート!D31)</f>
        <v/>
      </c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410"/>
      <c r="AS6" s="15" t="s">
        <v>102</v>
      </c>
      <c r="AT6" s="15"/>
      <c r="AU6" s="15"/>
      <c r="AV6" s="15"/>
      <c r="AW6" s="15"/>
      <c r="AX6" s="15"/>
      <c r="AY6" s="15"/>
      <c r="AZ6" s="15"/>
      <c r="BA6" s="456" t="str">
        <f>IF(入力シート!D25="","",入力シート!D25)</f>
        <v/>
      </c>
      <c r="BB6" s="457"/>
      <c r="BC6" s="457"/>
      <c r="BD6" s="457"/>
      <c r="BE6" s="457"/>
      <c r="BF6" s="457"/>
      <c r="BG6" s="457"/>
      <c r="BH6" s="457"/>
      <c r="BI6" s="457"/>
      <c r="BJ6" s="457"/>
      <c r="BK6" s="457"/>
      <c r="BL6" s="457"/>
      <c r="BM6" s="458"/>
    </row>
    <row r="7" spans="1:65" ht="19.5" customHeight="1">
      <c r="A7" s="48" t="s">
        <v>115</v>
      </c>
      <c r="B7" s="15"/>
      <c r="C7" s="188"/>
      <c r="D7" s="15"/>
      <c r="E7" s="15"/>
      <c r="F7" s="15"/>
      <c r="G7" s="188"/>
      <c r="H7" s="15"/>
      <c r="I7" s="15"/>
      <c r="J7" s="15"/>
      <c r="K7" s="456" t="str">
        <f>IF(入力シート!D29="","",入力シート!D29)</f>
        <v/>
      </c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8"/>
      <c r="X7" s="77" t="s">
        <v>116</v>
      </c>
      <c r="Y7" s="78"/>
      <c r="Z7" s="78"/>
      <c r="AA7" s="78"/>
      <c r="AB7" s="78"/>
      <c r="AC7" s="78"/>
      <c r="AD7" s="78"/>
      <c r="AE7" s="79"/>
      <c r="AF7" s="684" t="str">
        <f>IF(入力シート!D30="","",入力シート!D30)</f>
        <v/>
      </c>
      <c r="AG7" s="685"/>
      <c r="AH7" s="685"/>
      <c r="AI7" s="685"/>
      <c r="AJ7" s="685"/>
      <c r="AK7" s="685"/>
      <c r="AL7" s="685"/>
      <c r="AM7" s="685"/>
      <c r="AN7" s="685"/>
      <c r="AO7" s="685"/>
      <c r="AP7" s="685"/>
      <c r="AQ7" s="685"/>
      <c r="AR7" s="686"/>
      <c r="AS7" s="49"/>
      <c r="AT7" s="49"/>
      <c r="AU7" s="49"/>
      <c r="AV7" s="49"/>
      <c r="AW7" s="49"/>
      <c r="AX7" s="49"/>
      <c r="AY7" s="49"/>
      <c r="AZ7" s="49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</row>
    <row r="8" spans="1:65" ht="6.75" customHeight="1"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65" ht="19.5" customHeight="1">
      <c r="A9" s="48" t="s">
        <v>297</v>
      </c>
      <c r="B9" s="15"/>
      <c r="C9" s="188"/>
      <c r="D9" s="15"/>
      <c r="E9" s="15"/>
      <c r="F9" s="473" t="str">
        <f>IF(入力シート!D39="","",入力シート!D39)</f>
        <v/>
      </c>
      <c r="G9" s="474"/>
      <c r="H9" s="474"/>
      <c r="I9" s="474"/>
      <c r="J9" s="474"/>
      <c r="K9" s="474"/>
      <c r="L9" s="475"/>
      <c r="M9" s="217" t="s">
        <v>99</v>
      </c>
      <c r="N9" s="15"/>
      <c r="O9" s="15"/>
      <c r="P9" s="15"/>
      <c r="Q9" s="15"/>
      <c r="R9" s="15"/>
      <c r="S9" s="469" t="str">
        <f>IF(入力シート!D41="","",入力シート!D41)</f>
        <v/>
      </c>
      <c r="T9" s="470"/>
      <c r="U9" s="470"/>
      <c r="V9" s="470"/>
      <c r="W9" s="471"/>
      <c r="X9" s="48" t="s">
        <v>100</v>
      </c>
      <c r="Y9" s="60"/>
      <c r="Z9" s="60"/>
      <c r="AA9" s="60"/>
      <c r="AB9" s="60"/>
      <c r="AC9" s="60"/>
      <c r="AD9" s="60"/>
      <c r="AE9" s="216"/>
      <c r="AF9" s="319" t="str">
        <f>IF(入力シート!D43="","",入力シート!D42&amp;"("&amp;入力シート!D43&amp;")")</f>
        <v/>
      </c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181" t="s">
        <v>237</v>
      </c>
      <c r="AT9" s="182"/>
      <c r="AU9" s="182"/>
      <c r="AV9" s="182"/>
      <c r="AW9" s="182"/>
      <c r="AX9" s="182"/>
      <c r="AY9" s="182"/>
      <c r="AZ9" s="183"/>
      <c r="BA9" s="531"/>
      <c r="BB9" s="532"/>
      <c r="BC9" s="532"/>
      <c r="BD9" s="532"/>
      <c r="BE9" s="532"/>
      <c r="BF9" s="532"/>
      <c r="BG9" s="532"/>
      <c r="BH9" s="532"/>
      <c r="BI9" s="532"/>
      <c r="BJ9" s="532"/>
      <c r="BK9" s="532"/>
      <c r="BL9" s="532"/>
      <c r="BM9" s="533"/>
    </row>
    <row r="10" spans="1:65" ht="6.75" customHeight="1"/>
    <row r="11" spans="1:65" ht="19.5" customHeight="1">
      <c r="A11" s="68" t="s">
        <v>33</v>
      </c>
      <c r="B11" s="28"/>
      <c r="C11" s="28"/>
      <c r="D11" s="28"/>
      <c r="E11" s="28"/>
      <c r="F11" s="28"/>
      <c r="G11" s="28"/>
      <c r="H11" s="28"/>
      <c r="I11" s="28"/>
      <c r="J11" s="28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28"/>
      <c r="AG11" s="28"/>
      <c r="AH11" s="70" t="s">
        <v>43</v>
      </c>
      <c r="AI11" s="28"/>
      <c r="AJ11" s="28"/>
      <c r="AK11" s="28"/>
      <c r="AL11" s="28"/>
      <c r="AM11" s="28"/>
      <c r="AN11" s="28"/>
      <c r="AO11" s="28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28"/>
      <c r="BL11" s="28"/>
      <c r="BM11" s="29"/>
    </row>
    <row r="12" spans="1:65" ht="15.95" customHeight="1">
      <c r="A12" s="720" t="str">
        <f>IF('2_1計画'!I14="","",'2_1計画'!I14)&amp;IF('2_1計画'!I15="","",'2_1計画'!I15)</f>
        <v/>
      </c>
      <c r="B12" s="721"/>
      <c r="C12" s="721"/>
      <c r="D12" s="721"/>
      <c r="E12" s="721"/>
      <c r="F12" s="721"/>
      <c r="G12" s="721"/>
      <c r="H12" s="721"/>
      <c r="I12" s="721"/>
      <c r="J12" s="721"/>
      <c r="K12" s="721"/>
      <c r="L12" s="721"/>
      <c r="M12" s="721"/>
      <c r="N12" s="721"/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1"/>
      <c r="AD12" s="721"/>
      <c r="AE12" s="721"/>
      <c r="AF12" s="721"/>
      <c r="AG12" s="722"/>
      <c r="AH12" s="744"/>
      <c r="AI12" s="745"/>
      <c r="AJ12" s="745"/>
      <c r="AK12" s="745"/>
      <c r="AL12" s="745"/>
      <c r="AM12" s="745"/>
      <c r="AN12" s="745"/>
      <c r="AO12" s="745"/>
      <c r="AP12" s="745"/>
      <c r="AQ12" s="745"/>
      <c r="AR12" s="745"/>
      <c r="AS12" s="745"/>
      <c r="AT12" s="745"/>
      <c r="AU12" s="745"/>
      <c r="AV12" s="745"/>
      <c r="AW12" s="745"/>
      <c r="AX12" s="745"/>
      <c r="AY12" s="745"/>
      <c r="AZ12" s="745"/>
      <c r="BA12" s="745"/>
      <c r="BB12" s="745"/>
      <c r="BC12" s="745"/>
      <c r="BD12" s="745"/>
      <c r="BE12" s="745"/>
      <c r="BF12" s="745"/>
      <c r="BG12" s="745"/>
      <c r="BH12" s="745"/>
      <c r="BI12" s="745"/>
      <c r="BJ12" s="745"/>
      <c r="BK12" s="745"/>
      <c r="BL12" s="745"/>
      <c r="BM12" s="746"/>
    </row>
    <row r="13" spans="1:65" ht="15.95" customHeight="1">
      <c r="A13" s="723"/>
      <c r="B13" s="724"/>
      <c r="C13" s="724"/>
      <c r="D13" s="724"/>
      <c r="E13" s="724"/>
      <c r="F13" s="724"/>
      <c r="G13" s="724"/>
      <c r="H13" s="724"/>
      <c r="I13" s="724"/>
      <c r="J13" s="724"/>
      <c r="K13" s="724"/>
      <c r="L13" s="724"/>
      <c r="M13" s="724"/>
      <c r="N13" s="724"/>
      <c r="O13" s="724"/>
      <c r="P13" s="724"/>
      <c r="Q13" s="724"/>
      <c r="R13" s="724"/>
      <c r="S13" s="724"/>
      <c r="T13" s="724"/>
      <c r="U13" s="724"/>
      <c r="V13" s="724"/>
      <c r="W13" s="724"/>
      <c r="X13" s="724"/>
      <c r="Y13" s="724"/>
      <c r="Z13" s="724"/>
      <c r="AA13" s="724"/>
      <c r="AB13" s="724"/>
      <c r="AC13" s="724"/>
      <c r="AD13" s="724"/>
      <c r="AE13" s="724"/>
      <c r="AF13" s="724"/>
      <c r="AG13" s="725"/>
      <c r="AH13" s="585"/>
      <c r="AI13" s="586"/>
      <c r="AJ13" s="586"/>
      <c r="AK13" s="586"/>
      <c r="AL13" s="586"/>
      <c r="AM13" s="586"/>
      <c r="AN13" s="586"/>
      <c r="AO13" s="586"/>
      <c r="AP13" s="586"/>
      <c r="AQ13" s="586"/>
      <c r="AR13" s="586"/>
      <c r="AS13" s="586"/>
      <c r="AT13" s="586"/>
      <c r="AU13" s="586"/>
      <c r="AV13" s="586"/>
      <c r="AW13" s="586"/>
      <c r="AX13" s="586"/>
      <c r="AY13" s="586"/>
      <c r="AZ13" s="586"/>
      <c r="BA13" s="586"/>
      <c r="BB13" s="586"/>
      <c r="BC13" s="586"/>
      <c r="BD13" s="586"/>
      <c r="BE13" s="586"/>
      <c r="BF13" s="586"/>
      <c r="BG13" s="586"/>
      <c r="BH13" s="586"/>
      <c r="BI13" s="586"/>
      <c r="BJ13" s="586"/>
      <c r="BK13" s="586"/>
      <c r="BL13" s="586"/>
      <c r="BM13" s="587"/>
    </row>
    <row r="14" spans="1:65" ht="15.95" customHeight="1">
      <c r="A14" s="723"/>
      <c r="B14" s="724"/>
      <c r="C14" s="724"/>
      <c r="D14" s="724"/>
      <c r="E14" s="724"/>
      <c r="F14" s="724"/>
      <c r="G14" s="724"/>
      <c r="H14" s="724"/>
      <c r="I14" s="724"/>
      <c r="J14" s="724"/>
      <c r="K14" s="724"/>
      <c r="L14" s="724"/>
      <c r="M14" s="724"/>
      <c r="N14" s="724"/>
      <c r="O14" s="724"/>
      <c r="P14" s="724"/>
      <c r="Q14" s="724"/>
      <c r="R14" s="724"/>
      <c r="S14" s="724"/>
      <c r="T14" s="724"/>
      <c r="U14" s="724"/>
      <c r="V14" s="724"/>
      <c r="W14" s="724"/>
      <c r="X14" s="724"/>
      <c r="Y14" s="724"/>
      <c r="Z14" s="724"/>
      <c r="AA14" s="724"/>
      <c r="AB14" s="724"/>
      <c r="AC14" s="724"/>
      <c r="AD14" s="724"/>
      <c r="AE14" s="724"/>
      <c r="AF14" s="724"/>
      <c r="AG14" s="725"/>
      <c r="AH14" s="585"/>
      <c r="AI14" s="586"/>
      <c r="AJ14" s="586"/>
      <c r="AK14" s="586"/>
      <c r="AL14" s="586"/>
      <c r="AM14" s="586"/>
      <c r="AN14" s="586"/>
      <c r="AO14" s="586"/>
      <c r="AP14" s="586"/>
      <c r="AQ14" s="586"/>
      <c r="AR14" s="586"/>
      <c r="AS14" s="586"/>
      <c r="AT14" s="586"/>
      <c r="AU14" s="586"/>
      <c r="AV14" s="586"/>
      <c r="AW14" s="586"/>
      <c r="AX14" s="586"/>
      <c r="AY14" s="586"/>
      <c r="AZ14" s="586"/>
      <c r="BA14" s="586"/>
      <c r="BB14" s="586"/>
      <c r="BC14" s="586"/>
      <c r="BD14" s="586"/>
      <c r="BE14" s="586"/>
      <c r="BF14" s="586"/>
      <c r="BG14" s="586"/>
      <c r="BH14" s="586"/>
      <c r="BI14" s="586"/>
      <c r="BJ14" s="586"/>
      <c r="BK14" s="586"/>
      <c r="BL14" s="586"/>
      <c r="BM14" s="587"/>
    </row>
    <row r="15" spans="1:65" ht="15.95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5"/>
      <c r="AH15" s="585"/>
      <c r="AI15" s="586"/>
      <c r="AJ15" s="586"/>
      <c r="AK15" s="586"/>
      <c r="AL15" s="586"/>
      <c r="AM15" s="586"/>
      <c r="AN15" s="586"/>
      <c r="AO15" s="586"/>
      <c r="AP15" s="586"/>
      <c r="AQ15" s="586"/>
      <c r="AR15" s="586"/>
      <c r="AS15" s="586"/>
      <c r="AT15" s="586"/>
      <c r="AU15" s="586"/>
      <c r="AV15" s="586"/>
      <c r="AW15" s="586"/>
      <c r="AX15" s="586"/>
      <c r="AY15" s="586"/>
      <c r="AZ15" s="586"/>
      <c r="BA15" s="586"/>
      <c r="BB15" s="586"/>
      <c r="BC15" s="586"/>
      <c r="BD15" s="586"/>
      <c r="BE15" s="586"/>
      <c r="BF15" s="586"/>
      <c r="BG15" s="586"/>
      <c r="BH15" s="586"/>
      <c r="BI15" s="586"/>
      <c r="BJ15" s="586"/>
      <c r="BK15" s="586"/>
      <c r="BL15" s="586"/>
      <c r="BM15" s="587"/>
    </row>
    <row r="16" spans="1:65" ht="15.9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8"/>
      <c r="AH16" s="588"/>
      <c r="AI16" s="589"/>
      <c r="AJ16" s="589"/>
      <c r="AK16" s="589"/>
      <c r="AL16" s="589"/>
      <c r="AM16" s="589"/>
      <c r="AN16" s="589"/>
      <c r="AO16" s="589"/>
      <c r="AP16" s="589"/>
      <c r="AQ16" s="589"/>
      <c r="AR16" s="589"/>
      <c r="AS16" s="589"/>
      <c r="AT16" s="589"/>
      <c r="AU16" s="589"/>
      <c r="AV16" s="589"/>
      <c r="AW16" s="589"/>
      <c r="AX16" s="589"/>
      <c r="AY16" s="589"/>
      <c r="AZ16" s="589"/>
      <c r="BA16" s="589"/>
      <c r="BB16" s="589"/>
      <c r="BC16" s="589"/>
      <c r="BD16" s="589"/>
      <c r="BE16" s="589"/>
      <c r="BF16" s="589"/>
      <c r="BG16" s="589"/>
      <c r="BH16" s="589"/>
      <c r="BI16" s="589"/>
      <c r="BJ16" s="589"/>
      <c r="BK16" s="589"/>
      <c r="BL16" s="589"/>
      <c r="BM16" s="590"/>
    </row>
    <row r="17" spans="1:67" ht="6.75" customHeight="1"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</row>
    <row r="18" spans="1:67" ht="27" customHeight="1">
      <c r="A18" s="442" t="s">
        <v>32</v>
      </c>
      <c r="B18" s="422" t="s">
        <v>6</v>
      </c>
      <c r="C18" s="691"/>
      <c r="D18" s="423"/>
      <c r="E18" s="423"/>
      <c r="F18" s="423"/>
      <c r="G18" s="423"/>
      <c r="H18" s="423"/>
      <c r="I18" s="423"/>
      <c r="J18" s="424"/>
      <c r="K18" s="422" t="s">
        <v>4</v>
      </c>
      <c r="L18" s="423"/>
      <c r="M18" s="424"/>
      <c r="N18" s="422" t="s">
        <v>50</v>
      </c>
      <c r="O18" s="423"/>
      <c r="P18" s="423"/>
      <c r="Q18" s="423"/>
      <c r="R18" s="423"/>
      <c r="S18" s="423"/>
      <c r="T18" s="423"/>
      <c r="U18" s="424"/>
      <c r="V18" s="422" t="s">
        <v>44</v>
      </c>
      <c r="W18" s="423"/>
      <c r="X18" s="423"/>
      <c r="Y18" s="423"/>
      <c r="Z18" s="423"/>
      <c r="AA18" s="423"/>
      <c r="AB18" s="423"/>
      <c r="AC18" s="424"/>
      <c r="AD18" s="515" t="s">
        <v>45</v>
      </c>
      <c r="AE18" s="729"/>
      <c r="AF18" s="729"/>
      <c r="AG18" s="729"/>
      <c r="AH18" s="729"/>
      <c r="AI18" s="729"/>
      <c r="AJ18" s="729"/>
      <c r="AK18" s="730"/>
      <c r="AL18" s="734" t="s">
        <v>62</v>
      </c>
      <c r="AM18" s="431"/>
      <c r="AN18" s="431"/>
      <c r="AO18" s="431"/>
      <c r="AP18" s="431"/>
      <c r="AQ18" s="431"/>
      <c r="AR18" s="431"/>
      <c r="AS18" s="432"/>
      <c r="AT18" s="71" t="s">
        <v>46</v>
      </c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5"/>
      <c r="BF18" s="422" t="s">
        <v>2</v>
      </c>
      <c r="BG18" s="423"/>
      <c r="BH18" s="423"/>
      <c r="BI18" s="423"/>
      <c r="BJ18" s="423"/>
      <c r="BK18" s="423"/>
      <c r="BL18" s="423"/>
      <c r="BM18" s="424"/>
    </row>
    <row r="19" spans="1:67" ht="22.5">
      <c r="A19" s="443"/>
      <c r="B19" s="425"/>
      <c r="C19" s="426"/>
      <c r="D19" s="426"/>
      <c r="E19" s="426"/>
      <c r="F19" s="426"/>
      <c r="G19" s="426"/>
      <c r="H19" s="426"/>
      <c r="I19" s="426"/>
      <c r="J19" s="427"/>
      <c r="K19" s="425"/>
      <c r="L19" s="426"/>
      <c r="M19" s="427"/>
      <c r="N19" s="425"/>
      <c r="O19" s="426"/>
      <c r="P19" s="426"/>
      <c r="Q19" s="426"/>
      <c r="R19" s="426"/>
      <c r="S19" s="426"/>
      <c r="T19" s="426"/>
      <c r="U19" s="427"/>
      <c r="V19" s="425"/>
      <c r="W19" s="426"/>
      <c r="X19" s="426"/>
      <c r="Y19" s="426"/>
      <c r="Z19" s="426"/>
      <c r="AA19" s="426"/>
      <c r="AB19" s="426"/>
      <c r="AC19" s="427"/>
      <c r="AD19" s="731"/>
      <c r="AE19" s="732"/>
      <c r="AF19" s="732"/>
      <c r="AG19" s="732"/>
      <c r="AH19" s="732"/>
      <c r="AI19" s="732"/>
      <c r="AJ19" s="732"/>
      <c r="AK19" s="733"/>
      <c r="AL19" s="433"/>
      <c r="AM19" s="434"/>
      <c r="AN19" s="434"/>
      <c r="AO19" s="434"/>
      <c r="AP19" s="434"/>
      <c r="AQ19" s="434"/>
      <c r="AR19" s="434"/>
      <c r="AS19" s="435"/>
      <c r="AT19" s="72" t="s">
        <v>47</v>
      </c>
      <c r="AU19" s="73"/>
      <c r="AV19" s="73"/>
      <c r="AW19" s="74"/>
      <c r="AX19" s="72" t="s">
        <v>48</v>
      </c>
      <c r="AY19" s="73"/>
      <c r="AZ19" s="73"/>
      <c r="BA19" s="75"/>
      <c r="BB19" s="76" t="s">
        <v>49</v>
      </c>
      <c r="BC19" s="73"/>
      <c r="BD19" s="73"/>
      <c r="BE19" s="74"/>
      <c r="BF19" s="425"/>
      <c r="BG19" s="426"/>
      <c r="BH19" s="426"/>
      <c r="BI19" s="426"/>
      <c r="BJ19" s="426"/>
      <c r="BK19" s="426"/>
      <c r="BL19" s="426"/>
      <c r="BM19" s="427"/>
    </row>
    <row r="20" spans="1:67" ht="15.95" customHeight="1">
      <c r="A20" s="450">
        <v>1</v>
      </c>
      <c r="B20" s="720" t="str">
        <f>'2_1計画'!K23</f>
        <v/>
      </c>
      <c r="C20" s="721"/>
      <c r="D20" s="721"/>
      <c r="E20" s="721"/>
      <c r="F20" s="721"/>
      <c r="G20" s="721"/>
      <c r="H20" s="721"/>
      <c r="I20" s="721"/>
      <c r="J20" s="722"/>
      <c r="K20" s="735" t="str">
        <f>'2_1計画'!T23</f>
        <v/>
      </c>
      <c r="L20" s="736"/>
      <c r="M20" s="737"/>
      <c r="N20" s="702"/>
      <c r="O20" s="703"/>
      <c r="P20" s="703"/>
      <c r="Q20" s="703"/>
      <c r="R20" s="703"/>
      <c r="S20" s="703"/>
      <c r="T20" s="703"/>
      <c r="U20" s="704"/>
      <c r="V20" s="702"/>
      <c r="W20" s="703"/>
      <c r="X20" s="703"/>
      <c r="Y20" s="703"/>
      <c r="Z20" s="703"/>
      <c r="AA20" s="703"/>
      <c r="AB20" s="703"/>
      <c r="AC20" s="704"/>
      <c r="AD20" s="702"/>
      <c r="AE20" s="703"/>
      <c r="AF20" s="703"/>
      <c r="AG20" s="703"/>
      <c r="AH20" s="703"/>
      <c r="AI20" s="703"/>
      <c r="AJ20" s="703"/>
      <c r="AK20" s="704"/>
      <c r="AL20" s="702"/>
      <c r="AM20" s="703"/>
      <c r="AN20" s="703"/>
      <c r="AO20" s="703"/>
      <c r="AP20" s="703"/>
      <c r="AQ20" s="703"/>
      <c r="AR20" s="703"/>
      <c r="AS20" s="704"/>
      <c r="AT20" s="711"/>
      <c r="AU20" s="712"/>
      <c r="AV20" s="712"/>
      <c r="AW20" s="713"/>
      <c r="AX20" s="711"/>
      <c r="AY20" s="712"/>
      <c r="AZ20" s="712"/>
      <c r="BA20" s="713"/>
      <c r="BB20" s="711"/>
      <c r="BC20" s="712"/>
      <c r="BD20" s="712"/>
      <c r="BE20" s="713"/>
      <c r="BF20" s="702"/>
      <c r="BG20" s="703"/>
      <c r="BH20" s="703"/>
      <c r="BI20" s="703"/>
      <c r="BJ20" s="703"/>
      <c r="BK20" s="703"/>
      <c r="BL20" s="703"/>
      <c r="BM20" s="704"/>
    </row>
    <row r="21" spans="1:67" ht="15.95" customHeight="1">
      <c r="A21" s="451"/>
      <c r="B21" s="723"/>
      <c r="C21" s="724"/>
      <c r="D21" s="724"/>
      <c r="E21" s="724"/>
      <c r="F21" s="724"/>
      <c r="G21" s="724"/>
      <c r="H21" s="724"/>
      <c r="I21" s="724"/>
      <c r="J21" s="725"/>
      <c r="K21" s="738"/>
      <c r="L21" s="739"/>
      <c r="M21" s="740"/>
      <c r="N21" s="705"/>
      <c r="O21" s="706"/>
      <c r="P21" s="706"/>
      <c r="Q21" s="706"/>
      <c r="R21" s="706"/>
      <c r="S21" s="706"/>
      <c r="T21" s="706"/>
      <c r="U21" s="707"/>
      <c r="V21" s="705"/>
      <c r="W21" s="706"/>
      <c r="X21" s="706"/>
      <c r="Y21" s="706"/>
      <c r="Z21" s="706"/>
      <c r="AA21" s="706"/>
      <c r="AB21" s="706"/>
      <c r="AC21" s="707"/>
      <c r="AD21" s="705"/>
      <c r="AE21" s="706"/>
      <c r="AF21" s="706"/>
      <c r="AG21" s="706"/>
      <c r="AH21" s="706"/>
      <c r="AI21" s="706"/>
      <c r="AJ21" s="706"/>
      <c r="AK21" s="707"/>
      <c r="AL21" s="705"/>
      <c r="AM21" s="706"/>
      <c r="AN21" s="706"/>
      <c r="AO21" s="706"/>
      <c r="AP21" s="706"/>
      <c r="AQ21" s="706"/>
      <c r="AR21" s="706"/>
      <c r="AS21" s="707"/>
      <c r="AT21" s="714"/>
      <c r="AU21" s="715"/>
      <c r="AV21" s="715"/>
      <c r="AW21" s="716"/>
      <c r="AX21" s="714"/>
      <c r="AY21" s="715"/>
      <c r="AZ21" s="715"/>
      <c r="BA21" s="716"/>
      <c r="BB21" s="714"/>
      <c r="BC21" s="715"/>
      <c r="BD21" s="715"/>
      <c r="BE21" s="716"/>
      <c r="BF21" s="705"/>
      <c r="BG21" s="706"/>
      <c r="BH21" s="706"/>
      <c r="BI21" s="706"/>
      <c r="BJ21" s="706"/>
      <c r="BK21" s="706"/>
      <c r="BL21" s="706"/>
      <c r="BM21" s="707"/>
    </row>
    <row r="22" spans="1:67" ht="15.95" customHeight="1">
      <c r="A22" s="451"/>
      <c r="B22" s="723"/>
      <c r="C22" s="724"/>
      <c r="D22" s="724"/>
      <c r="E22" s="724"/>
      <c r="F22" s="724"/>
      <c r="G22" s="724"/>
      <c r="H22" s="724"/>
      <c r="I22" s="724"/>
      <c r="J22" s="725"/>
      <c r="K22" s="738"/>
      <c r="L22" s="739"/>
      <c r="M22" s="740"/>
      <c r="N22" s="705"/>
      <c r="O22" s="706"/>
      <c r="P22" s="706"/>
      <c r="Q22" s="706"/>
      <c r="R22" s="706"/>
      <c r="S22" s="706"/>
      <c r="T22" s="706"/>
      <c r="U22" s="707"/>
      <c r="V22" s="705"/>
      <c r="W22" s="706"/>
      <c r="X22" s="706"/>
      <c r="Y22" s="706"/>
      <c r="Z22" s="706"/>
      <c r="AA22" s="706"/>
      <c r="AB22" s="706"/>
      <c r="AC22" s="707"/>
      <c r="AD22" s="705"/>
      <c r="AE22" s="706"/>
      <c r="AF22" s="706"/>
      <c r="AG22" s="706"/>
      <c r="AH22" s="706"/>
      <c r="AI22" s="706"/>
      <c r="AJ22" s="706"/>
      <c r="AK22" s="707"/>
      <c r="AL22" s="705"/>
      <c r="AM22" s="706"/>
      <c r="AN22" s="706"/>
      <c r="AO22" s="706"/>
      <c r="AP22" s="706"/>
      <c r="AQ22" s="706"/>
      <c r="AR22" s="706"/>
      <c r="AS22" s="707"/>
      <c r="AT22" s="714"/>
      <c r="AU22" s="715"/>
      <c r="AV22" s="715"/>
      <c r="AW22" s="716"/>
      <c r="AX22" s="714"/>
      <c r="AY22" s="715"/>
      <c r="AZ22" s="715"/>
      <c r="BA22" s="716"/>
      <c r="BB22" s="714"/>
      <c r="BC22" s="715"/>
      <c r="BD22" s="715"/>
      <c r="BE22" s="716"/>
      <c r="BF22" s="705"/>
      <c r="BG22" s="706"/>
      <c r="BH22" s="706"/>
      <c r="BI22" s="706"/>
      <c r="BJ22" s="706"/>
      <c r="BK22" s="706"/>
      <c r="BL22" s="706"/>
      <c r="BM22" s="707"/>
    </row>
    <row r="23" spans="1:67" ht="15.95" customHeight="1">
      <c r="A23" s="452"/>
      <c r="B23" s="726"/>
      <c r="C23" s="727"/>
      <c r="D23" s="727"/>
      <c r="E23" s="727"/>
      <c r="F23" s="727"/>
      <c r="G23" s="727"/>
      <c r="H23" s="727"/>
      <c r="I23" s="727"/>
      <c r="J23" s="728"/>
      <c r="K23" s="741"/>
      <c r="L23" s="742"/>
      <c r="M23" s="743"/>
      <c r="N23" s="708"/>
      <c r="O23" s="709"/>
      <c r="P23" s="709"/>
      <c r="Q23" s="709"/>
      <c r="R23" s="709"/>
      <c r="S23" s="709"/>
      <c r="T23" s="709"/>
      <c r="U23" s="710"/>
      <c r="V23" s="708"/>
      <c r="W23" s="709"/>
      <c r="X23" s="709"/>
      <c r="Y23" s="709"/>
      <c r="Z23" s="709"/>
      <c r="AA23" s="709"/>
      <c r="AB23" s="709"/>
      <c r="AC23" s="710"/>
      <c r="AD23" s="708"/>
      <c r="AE23" s="709"/>
      <c r="AF23" s="709"/>
      <c r="AG23" s="709"/>
      <c r="AH23" s="709"/>
      <c r="AI23" s="709"/>
      <c r="AJ23" s="709"/>
      <c r="AK23" s="710"/>
      <c r="AL23" s="708"/>
      <c r="AM23" s="709"/>
      <c r="AN23" s="709"/>
      <c r="AO23" s="709"/>
      <c r="AP23" s="709"/>
      <c r="AQ23" s="709"/>
      <c r="AR23" s="709"/>
      <c r="AS23" s="710"/>
      <c r="AT23" s="717"/>
      <c r="AU23" s="718"/>
      <c r="AV23" s="718"/>
      <c r="AW23" s="719"/>
      <c r="AX23" s="717"/>
      <c r="AY23" s="718"/>
      <c r="AZ23" s="718"/>
      <c r="BA23" s="719"/>
      <c r="BB23" s="717"/>
      <c r="BC23" s="718"/>
      <c r="BD23" s="718"/>
      <c r="BE23" s="719"/>
      <c r="BF23" s="708"/>
      <c r="BG23" s="709"/>
      <c r="BH23" s="709"/>
      <c r="BI23" s="709"/>
      <c r="BJ23" s="709"/>
      <c r="BK23" s="709"/>
      <c r="BL23" s="709"/>
      <c r="BM23" s="710"/>
    </row>
    <row r="24" spans="1:67" ht="15.95" customHeight="1">
      <c r="A24" s="450">
        <v>2</v>
      </c>
      <c r="B24" s="720" t="str">
        <f>'2_1計画'!K27</f>
        <v/>
      </c>
      <c r="C24" s="721"/>
      <c r="D24" s="721"/>
      <c r="E24" s="721"/>
      <c r="F24" s="721"/>
      <c r="G24" s="721"/>
      <c r="H24" s="721"/>
      <c r="I24" s="721"/>
      <c r="J24" s="722"/>
      <c r="K24" s="735" t="str">
        <f>'2_1計画'!T27</f>
        <v/>
      </c>
      <c r="L24" s="736"/>
      <c r="M24" s="737"/>
      <c r="N24" s="702"/>
      <c r="O24" s="703"/>
      <c r="P24" s="703"/>
      <c r="Q24" s="703"/>
      <c r="R24" s="703"/>
      <c r="S24" s="703"/>
      <c r="T24" s="703"/>
      <c r="U24" s="704"/>
      <c r="V24" s="702"/>
      <c r="W24" s="703"/>
      <c r="X24" s="703"/>
      <c r="Y24" s="703"/>
      <c r="Z24" s="703"/>
      <c r="AA24" s="703"/>
      <c r="AB24" s="703"/>
      <c r="AC24" s="704"/>
      <c r="AD24" s="702"/>
      <c r="AE24" s="703"/>
      <c r="AF24" s="703"/>
      <c r="AG24" s="703"/>
      <c r="AH24" s="703"/>
      <c r="AI24" s="703"/>
      <c r="AJ24" s="703"/>
      <c r="AK24" s="704"/>
      <c r="AL24" s="702"/>
      <c r="AM24" s="703"/>
      <c r="AN24" s="703"/>
      <c r="AO24" s="703"/>
      <c r="AP24" s="703"/>
      <c r="AQ24" s="703"/>
      <c r="AR24" s="703"/>
      <c r="AS24" s="704"/>
      <c r="AT24" s="711"/>
      <c r="AU24" s="712"/>
      <c r="AV24" s="712"/>
      <c r="AW24" s="713"/>
      <c r="AX24" s="711"/>
      <c r="AY24" s="712"/>
      <c r="AZ24" s="712"/>
      <c r="BA24" s="713"/>
      <c r="BB24" s="711"/>
      <c r="BC24" s="712"/>
      <c r="BD24" s="712"/>
      <c r="BE24" s="713"/>
      <c r="BF24" s="702"/>
      <c r="BG24" s="703"/>
      <c r="BH24" s="703"/>
      <c r="BI24" s="703"/>
      <c r="BJ24" s="703"/>
      <c r="BK24" s="703"/>
      <c r="BL24" s="703"/>
      <c r="BM24" s="704"/>
    </row>
    <row r="25" spans="1:67" ht="15.95" customHeight="1">
      <c r="A25" s="451"/>
      <c r="B25" s="723"/>
      <c r="C25" s="724"/>
      <c r="D25" s="724"/>
      <c r="E25" s="724"/>
      <c r="F25" s="724"/>
      <c r="G25" s="724"/>
      <c r="H25" s="724"/>
      <c r="I25" s="724"/>
      <c r="J25" s="725"/>
      <c r="K25" s="738"/>
      <c r="L25" s="739"/>
      <c r="M25" s="740"/>
      <c r="N25" s="705"/>
      <c r="O25" s="706"/>
      <c r="P25" s="706"/>
      <c r="Q25" s="706"/>
      <c r="R25" s="706"/>
      <c r="S25" s="706"/>
      <c r="T25" s="706"/>
      <c r="U25" s="707"/>
      <c r="V25" s="705"/>
      <c r="W25" s="706"/>
      <c r="X25" s="706"/>
      <c r="Y25" s="706"/>
      <c r="Z25" s="706"/>
      <c r="AA25" s="706"/>
      <c r="AB25" s="706"/>
      <c r="AC25" s="707"/>
      <c r="AD25" s="705"/>
      <c r="AE25" s="706"/>
      <c r="AF25" s="706"/>
      <c r="AG25" s="706"/>
      <c r="AH25" s="706"/>
      <c r="AI25" s="706"/>
      <c r="AJ25" s="706"/>
      <c r="AK25" s="707"/>
      <c r="AL25" s="705"/>
      <c r="AM25" s="706"/>
      <c r="AN25" s="706"/>
      <c r="AO25" s="706"/>
      <c r="AP25" s="706"/>
      <c r="AQ25" s="706"/>
      <c r="AR25" s="706"/>
      <c r="AS25" s="707"/>
      <c r="AT25" s="714"/>
      <c r="AU25" s="715"/>
      <c r="AV25" s="715"/>
      <c r="AW25" s="716"/>
      <c r="AX25" s="714"/>
      <c r="AY25" s="715"/>
      <c r="AZ25" s="715"/>
      <c r="BA25" s="716"/>
      <c r="BB25" s="714"/>
      <c r="BC25" s="715"/>
      <c r="BD25" s="715"/>
      <c r="BE25" s="716"/>
      <c r="BF25" s="705"/>
      <c r="BG25" s="706"/>
      <c r="BH25" s="706"/>
      <c r="BI25" s="706"/>
      <c r="BJ25" s="706"/>
      <c r="BK25" s="706"/>
      <c r="BL25" s="706"/>
      <c r="BM25" s="707"/>
    </row>
    <row r="26" spans="1:67" ht="15.95" customHeight="1">
      <c r="A26" s="451"/>
      <c r="B26" s="723"/>
      <c r="C26" s="724"/>
      <c r="D26" s="724"/>
      <c r="E26" s="724"/>
      <c r="F26" s="724"/>
      <c r="G26" s="724"/>
      <c r="H26" s="724"/>
      <c r="I26" s="724"/>
      <c r="J26" s="725"/>
      <c r="K26" s="738"/>
      <c r="L26" s="739"/>
      <c r="M26" s="740"/>
      <c r="N26" s="705"/>
      <c r="O26" s="706"/>
      <c r="P26" s="706"/>
      <c r="Q26" s="706"/>
      <c r="R26" s="706"/>
      <c r="S26" s="706"/>
      <c r="T26" s="706"/>
      <c r="U26" s="707"/>
      <c r="V26" s="705"/>
      <c r="W26" s="706"/>
      <c r="X26" s="706"/>
      <c r="Y26" s="706"/>
      <c r="Z26" s="706"/>
      <c r="AA26" s="706"/>
      <c r="AB26" s="706"/>
      <c r="AC26" s="707"/>
      <c r="AD26" s="705"/>
      <c r="AE26" s="706"/>
      <c r="AF26" s="706"/>
      <c r="AG26" s="706"/>
      <c r="AH26" s="706"/>
      <c r="AI26" s="706"/>
      <c r="AJ26" s="706"/>
      <c r="AK26" s="707"/>
      <c r="AL26" s="705"/>
      <c r="AM26" s="706"/>
      <c r="AN26" s="706"/>
      <c r="AO26" s="706"/>
      <c r="AP26" s="706"/>
      <c r="AQ26" s="706"/>
      <c r="AR26" s="706"/>
      <c r="AS26" s="707"/>
      <c r="AT26" s="714"/>
      <c r="AU26" s="715"/>
      <c r="AV26" s="715"/>
      <c r="AW26" s="716"/>
      <c r="AX26" s="714"/>
      <c r="AY26" s="715"/>
      <c r="AZ26" s="715"/>
      <c r="BA26" s="716"/>
      <c r="BB26" s="714"/>
      <c r="BC26" s="715"/>
      <c r="BD26" s="715"/>
      <c r="BE26" s="716"/>
      <c r="BF26" s="705"/>
      <c r="BG26" s="706"/>
      <c r="BH26" s="706"/>
      <c r="BI26" s="706"/>
      <c r="BJ26" s="706"/>
      <c r="BK26" s="706"/>
      <c r="BL26" s="706"/>
      <c r="BM26" s="707"/>
    </row>
    <row r="27" spans="1:67" ht="15.95" customHeight="1">
      <c r="A27" s="452"/>
      <c r="B27" s="726"/>
      <c r="C27" s="727"/>
      <c r="D27" s="727"/>
      <c r="E27" s="727"/>
      <c r="F27" s="727"/>
      <c r="G27" s="727"/>
      <c r="H27" s="727"/>
      <c r="I27" s="727"/>
      <c r="J27" s="728"/>
      <c r="K27" s="741"/>
      <c r="L27" s="742"/>
      <c r="M27" s="743"/>
      <c r="N27" s="708"/>
      <c r="O27" s="709"/>
      <c r="P27" s="709"/>
      <c r="Q27" s="709"/>
      <c r="R27" s="709"/>
      <c r="S27" s="709"/>
      <c r="T27" s="709"/>
      <c r="U27" s="710"/>
      <c r="V27" s="708"/>
      <c r="W27" s="709"/>
      <c r="X27" s="709"/>
      <c r="Y27" s="709"/>
      <c r="Z27" s="709"/>
      <c r="AA27" s="709"/>
      <c r="AB27" s="709"/>
      <c r="AC27" s="710"/>
      <c r="AD27" s="708"/>
      <c r="AE27" s="709"/>
      <c r="AF27" s="709"/>
      <c r="AG27" s="709"/>
      <c r="AH27" s="709"/>
      <c r="AI27" s="709"/>
      <c r="AJ27" s="709"/>
      <c r="AK27" s="710"/>
      <c r="AL27" s="708"/>
      <c r="AM27" s="709"/>
      <c r="AN27" s="709"/>
      <c r="AO27" s="709"/>
      <c r="AP27" s="709"/>
      <c r="AQ27" s="709"/>
      <c r="AR27" s="709"/>
      <c r="AS27" s="710"/>
      <c r="AT27" s="717"/>
      <c r="AU27" s="718"/>
      <c r="AV27" s="718"/>
      <c r="AW27" s="719"/>
      <c r="AX27" s="717"/>
      <c r="AY27" s="718"/>
      <c r="AZ27" s="718"/>
      <c r="BA27" s="719"/>
      <c r="BB27" s="717"/>
      <c r="BC27" s="718"/>
      <c r="BD27" s="718"/>
      <c r="BE27" s="719"/>
      <c r="BF27" s="708"/>
      <c r="BG27" s="709"/>
      <c r="BH27" s="709"/>
      <c r="BI27" s="709"/>
      <c r="BJ27" s="709"/>
      <c r="BK27" s="709"/>
      <c r="BL27" s="709"/>
      <c r="BM27" s="710"/>
    </row>
    <row r="28" spans="1:67" ht="15.95" customHeight="1">
      <c r="A28" s="450">
        <v>3</v>
      </c>
      <c r="B28" s="720" t="str">
        <f>'2_1計画'!K31</f>
        <v/>
      </c>
      <c r="C28" s="721"/>
      <c r="D28" s="721"/>
      <c r="E28" s="721"/>
      <c r="F28" s="721"/>
      <c r="G28" s="721"/>
      <c r="H28" s="721"/>
      <c r="I28" s="721"/>
      <c r="J28" s="722"/>
      <c r="K28" s="735" t="str">
        <f>'2_1計画'!T31</f>
        <v/>
      </c>
      <c r="L28" s="736"/>
      <c r="M28" s="737"/>
      <c r="N28" s="702"/>
      <c r="O28" s="703"/>
      <c r="P28" s="703"/>
      <c r="Q28" s="703"/>
      <c r="R28" s="703"/>
      <c r="S28" s="703"/>
      <c r="T28" s="703"/>
      <c r="U28" s="704"/>
      <c r="V28" s="702"/>
      <c r="W28" s="703"/>
      <c r="X28" s="703"/>
      <c r="Y28" s="703"/>
      <c r="Z28" s="703"/>
      <c r="AA28" s="703"/>
      <c r="AB28" s="703"/>
      <c r="AC28" s="704"/>
      <c r="AD28" s="702"/>
      <c r="AE28" s="703"/>
      <c r="AF28" s="703"/>
      <c r="AG28" s="703"/>
      <c r="AH28" s="703"/>
      <c r="AI28" s="703"/>
      <c r="AJ28" s="703"/>
      <c r="AK28" s="704"/>
      <c r="AL28" s="702"/>
      <c r="AM28" s="703"/>
      <c r="AN28" s="703"/>
      <c r="AO28" s="703"/>
      <c r="AP28" s="703"/>
      <c r="AQ28" s="703"/>
      <c r="AR28" s="703"/>
      <c r="AS28" s="704"/>
      <c r="AT28" s="711"/>
      <c r="AU28" s="712"/>
      <c r="AV28" s="712"/>
      <c r="AW28" s="713"/>
      <c r="AX28" s="711"/>
      <c r="AY28" s="712"/>
      <c r="AZ28" s="712"/>
      <c r="BA28" s="713"/>
      <c r="BB28" s="711"/>
      <c r="BC28" s="712"/>
      <c r="BD28" s="712"/>
      <c r="BE28" s="713"/>
      <c r="BF28" s="702"/>
      <c r="BG28" s="703"/>
      <c r="BH28" s="703"/>
      <c r="BI28" s="703"/>
      <c r="BJ28" s="703"/>
      <c r="BK28" s="703"/>
      <c r="BL28" s="703"/>
      <c r="BM28" s="704"/>
    </row>
    <row r="29" spans="1:67" ht="15.95" customHeight="1">
      <c r="A29" s="451"/>
      <c r="B29" s="723"/>
      <c r="C29" s="724"/>
      <c r="D29" s="724"/>
      <c r="E29" s="724"/>
      <c r="F29" s="724"/>
      <c r="G29" s="724"/>
      <c r="H29" s="724"/>
      <c r="I29" s="724"/>
      <c r="J29" s="725"/>
      <c r="K29" s="738"/>
      <c r="L29" s="739"/>
      <c r="M29" s="740"/>
      <c r="N29" s="705"/>
      <c r="O29" s="706"/>
      <c r="P29" s="706"/>
      <c r="Q29" s="706"/>
      <c r="R29" s="706"/>
      <c r="S29" s="706"/>
      <c r="T29" s="706"/>
      <c r="U29" s="707"/>
      <c r="V29" s="705"/>
      <c r="W29" s="706"/>
      <c r="X29" s="706"/>
      <c r="Y29" s="706"/>
      <c r="Z29" s="706"/>
      <c r="AA29" s="706"/>
      <c r="AB29" s="706"/>
      <c r="AC29" s="707"/>
      <c r="AD29" s="705"/>
      <c r="AE29" s="706"/>
      <c r="AF29" s="706"/>
      <c r="AG29" s="706"/>
      <c r="AH29" s="706"/>
      <c r="AI29" s="706"/>
      <c r="AJ29" s="706"/>
      <c r="AK29" s="707"/>
      <c r="AL29" s="705"/>
      <c r="AM29" s="706"/>
      <c r="AN29" s="706"/>
      <c r="AO29" s="706"/>
      <c r="AP29" s="706"/>
      <c r="AQ29" s="706"/>
      <c r="AR29" s="706"/>
      <c r="AS29" s="707"/>
      <c r="AT29" s="714"/>
      <c r="AU29" s="715"/>
      <c r="AV29" s="715"/>
      <c r="AW29" s="716"/>
      <c r="AX29" s="714"/>
      <c r="AY29" s="715"/>
      <c r="AZ29" s="715"/>
      <c r="BA29" s="716"/>
      <c r="BB29" s="714"/>
      <c r="BC29" s="715"/>
      <c r="BD29" s="715"/>
      <c r="BE29" s="716"/>
      <c r="BF29" s="705"/>
      <c r="BG29" s="706"/>
      <c r="BH29" s="706"/>
      <c r="BI29" s="706"/>
      <c r="BJ29" s="706"/>
      <c r="BK29" s="706"/>
      <c r="BL29" s="706"/>
      <c r="BM29" s="707"/>
    </row>
    <row r="30" spans="1:67" ht="15.95" customHeight="1">
      <c r="A30" s="451"/>
      <c r="B30" s="723"/>
      <c r="C30" s="724"/>
      <c r="D30" s="724"/>
      <c r="E30" s="724"/>
      <c r="F30" s="724"/>
      <c r="G30" s="724"/>
      <c r="H30" s="724"/>
      <c r="I30" s="724"/>
      <c r="J30" s="725"/>
      <c r="K30" s="738"/>
      <c r="L30" s="739"/>
      <c r="M30" s="740"/>
      <c r="N30" s="705"/>
      <c r="O30" s="706"/>
      <c r="P30" s="706"/>
      <c r="Q30" s="706"/>
      <c r="R30" s="706"/>
      <c r="S30" s="706"/>
      <c r="T30" s="706"/>
      <c r="U30" s="707"/>
      <c r="V30" s="705"/>
      <c r="W30" s="706"/>
      <c r="X30" s="706"/>
      <c r="Y30" s="706"/>
      <c r="Z30" s="706"/>
      <c r="AA30" s="706"/>
      <c r="AB30" s="706"/>
      <c r="AC30" s="707"/>
      <c r="AD30" s="705"/>
      <c r="AE30" s="706"/>
      <c r="AF30" s="706"/>
      <c r="AG30" s="706"/>
      <c r="AH30" s="706"/>
      <c r="AI30" s="706"/>
      <c r="AJ30" s="706"/>
      <c r="AK30" s="707"/>
      <c r="AL30" s="705"/>
      <c r="AM30" s="706"/>
      <c r="AN30" s="706"/>
      <c r="AO30" s="706"/>
      <c r="AP30" s="706"/>
      <c r="AQ30" s="706"/>
      <c r="AR30" s="706"/>
      <c r="AS30" s="707"/>
      <c r="AT30" s="714"/>
      <c r="AU30" s="715"/>
      <c r="AV30" s="715"/>
      <c r="AW30" s="716"/>
      <c r="AX30" s="714"/>
      <c r="AY30" s="715"/>
      <c r="AZ30" s="715"/>
      <c r="BA30" s="716"/>
      <c r="BB30" s="714"/>
      <c r="BC30" s="715"/>
      <c r="BD30" s="715"/>
      <c r="BE30" s="716"/>
      <c r="BF30" s="705"/>
      <c r="BG30" s="706"/>
      <c r="BH30" s="706"/>
      <c r="BI30" s="706"/>
      <c r="BJ30" s="706"/>
      <c r="BK30" s="706"/>
      <c r="BL30" s="706"/>
      <c r="BM30" s="707"/>
    </row>
    <row r="31" spans="1:67" ht="15.95" customHeight="1">
      <c r="A31" s="452"/>
      <c r="B31" s="726"/>
      <c r="C31" s="727"/>
      <c r="D31" s="727"/>
      <c r="E31" s="727"/>
      <c r="F31" s="727"/>
      <c r="G31" s="727"/>
      <c r="H31" s="727"/>
      <c r="I31" s="727"/>
      <c r="J31" s="728"/>
      <c r="K31" s="741"/>
      <c r="L31" s="742"/>
      <c r="M31" s="743"/>
      <c r="N31" s="708"/>
      <c r="O31" s="709"/>
      <c r="P31" s="709"/>
      <c r="Q31" s="709"/>
      <c r="R31" s="709"/>
      <c r="S31" s="709"/>
      <c r="T31" s="709"/>
      <c r="U31" s="710"/>
      <c r="V31" s="708"/>
      <c r="W31" s="709"/>
      <c r="X31" s="709"/>
      <c r="Y31" s="709"/>
      <c r="Z31" s="709"/>
      <c r="AA31" s="709"/>
      <c r="AB31" s="709"/>
      <c r="AC31" s="710"/>
      <c r="AD31" s="708"/>
      <c r="AE31" s="709"/>
      <c r="AF31" s="709"/>
      <c r="AG31" s="709"/>
      <c r="AH31" s="709"/>
      <c r="AI31" s="709"/>
      <c r="AJ31" s="709"/>
      <c r="AK31" s="710"/>
      <c r="AL31" s="708"/>
      <c r="AM31" s="709"/>
      <c r="AN31" s="709"/>
      <c r="AO31" s="709"/>
      <c r="AP31" s="709"/>
      <c r="AQ31" s="709"/>
      <c r="AR31" s="709"/>
      <c r="AS31" s="710"/>
      <c r="AT31" s="717"/>
      <c r="AU31" s="718"/>
      <c r="AV31" s="718"/>
      <c r="AW31" s="719"/>
      <c r="AX31" s="717"/>
      <c r="AY31" s="718"/>
      <c r="AZ31" s="718"/>
      <c r="BA31" s="719"/>
      <c r="BB31" s="717"/>
      <c r="BC31" s="718"/>
      <c r="BD31" s="718"/>
      <c r="BE31" s="719"/>
      <c r="BF31" s="708"/>
      <c r="BG31" s="709"/>
      <c r="BH31" s="709"/>
      <c r="BI31" s="709"/>
      <c r="BJ31" s="709"/>
      <c r="BK31" s="709"/>
      <c r="BL31" s="709"/>
      <c r="BM31" s="710"/>
    </row>
    <row r="32" spans="1:67" ht="15.95" customHeight="1">
      <c r="A32" s="450">
        <v>4</v>
      </c>
      <c r="B32" s="720" t="str">
        <f>'2_1計画'!K35</f>
        <v/>
      </c>
      <c r="C32" s="721"/>
      <c r="D32" s="721"/>
      <c r="E32" s="721"/>
      <c r="F32" s="721"/>
      <c r="G32" s="721"/>
      <c r="H32" s="721"/>
      <c r="I32" s="721"/>
      <c r="J32" s="722"/>
      <c r="K32" s="735" t="str">
        <f>'2_1計画'!T35</f>
        <v/>
      </c>
      <c r="L32" s="736"/>
      <c r="M32" s="737"/>
      <c r="N32" s="702"/>
      <c r="O32" s="703"/>
      <c r="P32" s="703"/>
      <c r="Q32" s="703"/>
      <c r="R32" s="703"/>
      <c r="S32" s="703"/>
      <c r="T32" s="703"/>
      <c r="U32" s="704"/>
      <c r="V32" s="702"/>
      <c r="W32" s="703"/>
      <c r="X32" s="703"/>
      <c r="Y32" s="703"/>
      <c r="Z32" s="703"/>
      <c r="AA32" s="703"/>
      <c r="AB32" s="703"/>
      <c r="AC32" s="704"/>
      <c r="AD32" s="702"/>
      <c r="AE32" s="703"/>
      <c r="AF32" s="703"/>
      <c r="AG32" s="703"/>
      <c r="AH32" s="703"/>
      <c r="AI32" s="703"/>
      <c r="AJ32" s="703"/>
      <c r="AK32" s="704"/>
      <c r="AL32" s="702"/>
      <c r="AM32" s="703"/>
      <c r="AN32" s="703"/>
      <c r="AO32" s="703"/>
      <c r="AP32" s="703"/>
      <c r="AQ32" s="703"/>
      <c r="AR32" s="703"/>
      <c r="AS32" s="704"/>
      <c r="AT32" s="711"/>
      <c r="AU32" s="712"/>
      <c r="AV32" s="712"/>
      <c r="AW32" s="713"/>
      <c r="AX32" s="711"/>
      <c r="AY32" s="712"/>
      <c r="AZ32" s="712"/>
      <c r="BA32" s="713"/>
      <c r="BB32" s="711"/>
      <c r="BC32" s="712"/>
      <c r="BD32" s="712"/>
      <c r="BE32" s="713"/>
      <c r="BF32" s="702"/>
      <c r="BG32" s="703"/>
      <c r="BH32" s="703"/>
      <c r="BI32" s="703"/>
      <c r="BJ32" s="703"/>
      <c r="BK32" s="703"/>
      <c r="BL32" s="703"/>
      <c r="BM32" s="704"/>
    </row>
    <row r="33" spans="1:65" ht="15.95" customHeight="1">
      <c r="A33" s="451"/>
      <c r="B33" s="723"/>
      <c r="C33" s="724"/>
      <c r="D33" s="724"/>
      <c r="E33" s="724"/>
      <c r="F33" s="724"/>
      <c r="G33" s="724"/>
      <c r="H33" s="724"/>
      <c r="I33" s="724"/>
      <c r="J33" s="725"/>
      <c r="K33" s="738"/>
      <c r="L33" s="739"/>
      <c r="M33" s="740"/>
      <c r="N33" s="705"/>
      <c r="O33" s="706"/>
      <c r="P33" s="706"/>
      <c r="Q33" s="706"/>
      <c r="R33" s="706"/>
      <c r="S33" s="706"/>
      <c r="T33" s="706"/>
      <c r="U33" s="707"/>
      <c r="V33" s="705"/>
      <c r="W33" s="706"/>
      <c r="X33" s="706"/>
      <c r="Y33" s="706"/>
      <c r="Z33" s="706"/>
      <c r="AA33" s="706"/>
      <c r="AB33" s="706"/>
      <c r="AC33" s="707"/>
      <c r="AD33" s="705"/>
      <c r="AE33" s="706"/>
      <c r="AF33" s="706"/>
      <c r="AG33" s="706"/>
      <c r="AH33" s="706"/>
      <c r="AI33" s="706"/>
      <c r="AJ33" s="706"/>
      <c r="AK33" s="707"/>
      <c r="AL33" s="705"/>
      <c r="AM33" s="706"/>
      <c r="AN33" s="706"/>
      <c r="AO33" s="706"/>
      <c r="AP33" s="706"/>
      <c r="AQ33" s="706"/>
      <c r="AR33" s="706"/>
      <c r="AS33" s="707"/>
      <c r="AT33" s="714"/>
      <c r="AU33" s="715"/>
      <c r="AV33" s="715"/>
      <c r="AW33" s="716"/>
      <c r="AX33" s="714"/>
      <c r="AY33" s="715"/>
      <c r="AZ33" s="715"/>
      <c r="BA33" s="716"/>
      <c r="BB33" s="714"/>
      <c r="BC33" s="715"/>
      <c r="BD33" s="715"/>
      <c r="BE33" s="716"/>
      <c r="BF33" s="705"/>
      <c r="BG33" s="706"/>
      <c r="BH33" s="706"/>
      <c r="BI33" s="706"/>
      <c r="BJ33" s="706"/>
      <c r="BK33" s="706"/>
      <c r="BL33" s="706"/>
      <c r="BM33" s="707"/>
    </row>
    <row r="34" spans="1:65" ht="15.95" customHeight="1">
      <c r="A34" s="451"/>
      <c r="B34" s="723"/>
      <c r="C34" s="724"/>
      <c r="D34" s="724"/>
      <c r="E34" s="724"/>
      <c r="F34" s="724"/>
      <c r="G34" s="724"/>
      <c r="H34" s="724"/>
      <c r="I34" s="724"/>
      <c r="J34" s="725"/>
      <c r="K34" s="738"/>
      <c r="L34" s="739"/>
      <c r="M34" s="740"/>
      <c r="N34" s="705"/>
      <c r="O34" s="706"/>
      <c r="P34" s="706"/>
      <c r="Q34" s="706"/>
      <c r="R34" s="706"/>
      <c r="S34" s="706"/>
      <c r="T34" s="706"/>
      <c r="U34" s="707"/>
      <c r="V34" s="705"/>
      <c r="W34" s="706"/>
      <c r="X34" s="706"/>
      <c r="Y34" s="706"/>
      <c r="Z34" s="706"/>
      <c r="AA34" s="706"/>
      <c r="AB34" s="706"/>
      <c r="AC34" s="707"/>
      <c r="AD34" s="705"/>
      <c r="AE34" s="706"/>
      <c r="AF34" s="706"/>
      <c r="AG34" s="706"/>
      <c r="AH34" s="706"/>
      <c r="AI34" s="706"/>
      <c r="AJ34" s="706"/>
      <c r="AK34" s="707"/>
      <c r="AL34" s="705"/>
      <c r="AM34" s="706"/>
      <c r="AN34" s="706"/>
      <c r="AO34" s="706"/>
      <c r="AP34" s="706"/>
      <c r="AQ34" s="706"/>
      <c r="AR34" s="706"/>
      <c r="AS34" s="707"/>
      <c r="AT34" s="714"/>
      <c r="AU34" s="715"/>
      <c r="AV34" s="715"/>
      <c r="AW34" s="716"/>
      <c r="AX34" s="714"/>
      <c r="AY34" s="715"/>
      <c r="AZ34" s="715"/>
      <c r="BA34" s="716"/>
      <c r="BB34" s="714"/>
      <c r="BC34" s="715"/>
      <c r="BD34" s="715"/>
      <c r="BE34" s="716"/>
      <c r="BF34" s="705"/>
      <c r="BG34" s="706"/>
      <c r="BH34" s="706"/>
      <c r="BI34" s="706"/>
      <c r="BJ34" s="706"/>
      <c r="BK34" s="706"/>
      <c r="BL34" s="706"/>
      <c r="BM34" s="707"/>
    </row>
    <row r="35" spans="1:65" ht="15.95" customHeight="1">
      <c r="A35" s="452"/>
      <c r="B35" s="726"/>
      <c r="C35" s="727"/>
      <c r="D35" s="727"/>
      <c r="E35" s="727"/>
      <c r="F35" s="727"/>
      <c r="G35" s="727"/>
      <c r="H35" s="727"/>
      <c r="I35" s="727"/>
      <c r="J35" s="728"/>
      <c r="K35" s="741"/>
      <c r="L35" s="742"/>
      <c r="M35" s="743"/>
      <c r="N35" s="708"/>
      <c r="O35" s="709"/>
      <c r="P35" s="709"/>
      <c r="Q35" s="709"/>
      <c r="R35" s="709"/>
      <c r="S35" s="709"/>
      <c r="T35" s="709"/>
      <c r="U35" s="710"/>
      <c r="V35" s="708"/>
      <c r="W35" s="709"/>
      <c r="X35" s="709"/>
      <c r="Y35" s="709"/>
      <c r="Z35" s="709"/>
      <c r="AA35" s="709"/>
      <c r="AB35" s="709"/>
      <c r="AC35" s="710"/>
      <c r="AD35" s="708"/>
      <c r="AE35" s="709"/>
      <c r="AF35" s="709"/>
      <c r="AG35" s="709"/>
      <c r="AH35" s="709"/>
      <c r="AI35" s="709"/>
      <c r="AJ35" s="709"/>
      <c r="AK35" s="710"/>
      <c r="AL35" s="708"/>
      <c r="AM35" s="709"/>
      <c r="AN35" s="709"/>
      <c r="AO35" s="709"/>
      <c r="AP35" s="709"/>
      <c r="AQ35" s="709"/>
      <c r="AR35" s="709"/>
      <c r="AS35" s="710"/>
      <c r="AT35" s="717"/>
      <c r="AU35" s="718"/>
      <c r="AV35" s="718"/>
      <c r="AW35" s="719"/>
      <c r="AX35" s="717"/>
      <c r="AY35" s="718"/>
      <c r="AZ35" s="718"/>
      <c r="BA35" s="719"/>
      <c r="BB35" s="717"/>
      <c r="BC35" s="718"/>
      <c r="BD35" s="718"/>
      <c r="BE35" s="719"/>
      <c r="BF35" s="708"/>
      <c r="BG35" s="709"/>
      <c r="BH35" s="709"/>
      <c r="BI35" s="709"/>
      <c r="BJ35" s="709"/>
      <c r="BK35" s="709"/>
      <c r="BL35" s="709"/>
      <c r="BM35" s="710"/>
    </row>
    <row r="36" spans="1:65" ht="15.95" customHeight="1">
      <c r="A36" s="450">
        <v>5</v>
      </c>
      <c r="B36" s="720" t="str">
        <f>'2_1計画'!K39</f>
        <v/>
      </c>
      <c r="C36" s="721"/>
      <c r="D36" s="721"/>
      <c r="E36" s="721"/>
      <c r="F36" s="721"/>
      <c r="G36" s="721"/>
      <c r="H36" s="721"/>
      <c r="I36" s="721"/>
      <c r="J36" s="722"/>
      <c r="K36" s="735" t="str">
        <f>'2_1計画'!T39</f>
        <v/>
      </c>
      <c r="L36" s="736"/>
      <c r="M36" s="737"/>
      <c r="N36" s="702"/>
      <c r="O36" s="703"/>
      <c r="P36" s="703"/>
      <c r="Q36" s="703"/>
      <c r="R36" s="703"/>
      <c r="S36" s="703"/>
      <c r="T36" s="703"/>
      <c r="U36" s="704"/>
      <c r="V36" s="702"/>
      <c r="W36" s="703"/>
      <c r="X36" s="703"/>
      <c r="Y36" s="703"/>
      <c r="Z36" s="703"/>
      <c r="AA36" s="703"/>
      <c r="AB36" s="703"/>
      <c r="AC36" s="704"/>
      <c r="AD36" s="702"/>
      <c r="AE36" s="703"/>
      <c r="AF36" s="703"/>
      <c r="AG36" s="703"/>
      <c r="AH36" s="703"/>
      <c r="AI36" s="703"/>
      <c r="AJ36" s="703"/>
      <c r="AK36" s="704"/>
      <c r="AL36" s="702"/>
      <c r="AM36" s="703"/>
      <c r="AN36" s="703"/>
      <c r="AO36" s="703"/>
      <c r="AP36" s="703"/>
      <c r="AQ36" s="703"/>
      <c r="AR36" s="703"/>
      <c r="AS36" s="704"/>
      <c r="AT36" s="711"/>
      <c r="AU36" s="712"/>
      <c r="AV36" s="712"/>
      <c r="AW36" s="713"/>
      <c r="AX36" s="711"/>
      <c r="AY36" s="712"/>
      <c r="AZ36" s="712"/>
      <c r="BA36" s="713"/>
      <c r="BB36" s="711"/>
      <c r="BC36" s="712"/>
      <c r="BD36" s="712"/>
      <c r="BE36" s="713"/>
      <c r="BF36" s="702"/>
      <c r="BG36" s="703"/>
      <c r="BH36" s="703"/>
      <c r="BI36" s="703"/>
      <c r="BJ36" s="703"/>
      <c r="BK36" s="703"/>
      <c r="BL36" s="703"/>
      <c r="BM36" s="704"/>
    </row>
    <row r="37" spans="1:65" ht="15.95" customHeight="1">
      <c r="A37" s="451"/>
      <c r="B37" s="723"/>
      <c r="C37" s="724"/>
      <c r="D37" s="724"/>
      <c r="E37" s="724"/>
      <c r="F37" s="724"/>
      <c r="G37" s="724"/>
      <c r="H37" s="724"/>
      <c r="I37" s="724"/>
      <c r="J37" s="725"/>
      <c r="K37" s="738"/>
      <c r="L37" s="739"/>
      <c r="M37" s="740"/>
      <c r="N37" s="705"/>
      <c r="O37" s="706"/>
      <c r="P37" s="706"/>
      <c r="Q37" s="706"/>
      <c r="R37" s="706"/>
      <c r="S37" s="706"/>
      <c r="T37" s="706"/>
      <c r="U37" s="707"/>
      <c r="V37" s="705"/>
      <c r="W37" s="706"/>
      <c r="X37" s="706"/>
      <c r="Y37" s="706"/>
      <c r="Z37" s="706"/>
      <c r="AA37" s="706"/>
      <c r="AB37" s="706"/>
      <c r="AC37" s="707"/>
      <c r="AD37" s="705"/>
      <c r="AE37" s="706"/>
      <c r="AF37" s="706"/>
      <c r="AG37" s="706"/>
      <c r="AH37" s="706"/>
      <c r="AI37" s="706"/>
      <c r="AJ37" s="706"/>
      <c r="AK37" s="707"/>
      <c r="AL37" s="705"/>
      <c r="AM37" s="706"/>
      <c r="AN37" s="706"/>
      <c r="AO37" s="706"/>
      <c r="AP37" s="706"/>
      <c r="AQ37" s="706"/>
      <c r="AR37" s="706"/>
      <c r="AS37" s="707"/>
      <c r="AT37" s="714"/>
      <c r="AU37" s="715"/>
      <c r="AV37" s="715"/>
      <c r="AW37" s="716"/>
      <c r="AX37" s="714"/>
      <c r="AY37" s="715"/>
      <c r="AZ37" s="715"/>
      <c r="BA37" s="716"/>
      <c r="BB37" s="714"/>
      <c r="BC37" s="715"/>
      <c r="BD37" s="715"/>
      <c r="BE37" s="716"/>
      <c r="BF37" s="705"/>
      <c r="BG37" s="706"/>
      <c r="BH37" s="706"/>
      <c r="BI37" s="706"/>
      <c r="BJ37" s="706"/>
      <c r="BK37" s="706"/>
      <c r="BL37" s="706"/>
      <c r="BM37" s="707"/>
    </row>
    <row r="38" spans="1:65" ht="15.95" customHeight="1">
      <c r="A38" s="451"/>
      <c r="B38" s="723"/>
      <c r="C38" s="724"/>
      <c r="D38" s="724"/>
      <c r="E38" s="724"/>
      <c r="F38" s="724"/>
      <c r="G38" s="724"/>
      <c r="H38" s="724"/>
      <c r="I38" s="724"/>
      <c r="J38" s="725"/>
      <c r="K38" s="738"/>
      <c r="L38" s="739"/>
      <c r="M38" s="740"/>
      <c r="N38" s="705"/>
      <c r="O38" s="706"/>
      <c r="P38" s="706"/>
      <c r="Q38" s="706"/>
      <c r="R38" s="706"/>
      <c r="S38" s="706"/>
      <c r="T38" s="706"/>
      <c r="U38" s="707"/>
      <c r="V38" s="705"/>
      <c r="W38" s="706"/>
      <c r="X38" s="706"/>
      <c r="Y38" s="706"/>
      <c r="Z38" s="706"/>
      <c r="AA38" s="706"/>
      <c r="AB38" s="706"/>
      <c r="AC38" s="707"/>
      <c r="AD38" s="705"/>
      <c r="AE38" s="706"/>
      <c r="AF38" s="706"/>
      <c r="AG38" s="706"/>
      <c r="AH38" s="706"/>
      <c r="AI38" s="706"/>
      <c r="AJ38" s="706"/>
      <c r="AK38" s="707"/>
      <c r="AL38" s="705"/>
      <c r="AM38" s="706"/>
      <c r="AN38" s="706"/>
      <c r="AO38" s="706"/>
      <c r="AP38" s="706"/>
      <c r="AQ38" s="706"/>
      <c r="AR38" s="706"/>
      <c r="AS38" s="707"/>
      <c r="AT38" s="714"/>
      <c r="AU38" s="715"/>
      <c r="AV38" s="715"/>
      <c r="AW38" s="716"/>
      <c r="AX38" s="714"/>
      <c r="AY38" s="715"/>
      <c r="AZ38" s="715"/>
      <c r="BA38" s="716"/>
      <c r="BB38" s="714"/>
      <c r="BC38" s="715"/>
      <c r="BD38" s="715"/>
      <c r="BE38" s="716"/>
      <c r="BF38" s="705"/>
      <c r="BG38" s="706"/>
      <c r="BH38" s="706"/>
      <c r="BI38" s="706"/>
      <c r="BJ38" s="706"/>
      <c r="BK38" s="706"/>
      <c r="BL38" s="706"/>
      <c r="BM38" s="707"/>
    </row>
    <row r="39" spans="1:65" ht="15.95" customHeight="1">
      <c r="A39" s="452"/>
      <c r="B39" s="726"/>
      <c r="C39" s="727"/>
      <c r="D39" s="727"/>
      <c r="E39" s="727"/>
      <c r="F39" s="727"/>
      <c r="G39" s="727"/>
      <c r="H39" s="727"/>
      <c r="I39" s="727"/>
      <c r="J39" s="728"/>
      <c r="K39" s="741"/>
      <c r="L39" s="742"/>
      <c r="M39" s="743"/>
      <c r="N39" s="708"/>
      <c r="O39" s="709"/>
      <c r="P39" s="709"/>
      <c r="Q39" s="709"/>
      <c r="R39" s="709"/>
      <c r="S39" s="709"/>
      <c r="T39" s="709"/>
      <c r="U39" s="710"/>
      <c r="V39" s="708"/>
      <c r="W39" s="709"/>
      <c r="X39" s="709"/>
      <c r="Y39" s="709"/>
      <c r="Z39" s="709"/>
      <c r="AA39" s="709"/>
      <c r="AB39" s="709"/>
      <c r="AC39" s="710"/>
      <c r="AD39" s="708"/>
      <c r="AE39" s="709"/>
      <c r="AF39" s="709"/>
      <c r="AG39" s="709"/>
      <c r="AH39" s="709"/>
      <c r="AI39" s="709"/>
      <c r="AJ39" s="709"/>
      <c r="AK39" s="710"/>
      <c r="AL39" s="708"/>
      <c r="AM39" s="709"/>
      <c r="AN39" s="709"/>
      <c r="AO39" s="709"/>
      <c r="AP39" s="709"/>
      <c r="AQ39" s="709"/>
      <c r="AR39" s="709"/>
      <c r="AS39" s="710"/>
      <c r="AT39" s="717"/>
      <c r="AU39" s="718"/>
      <c r="AV39" s="718"/>
      <c r="AW39" s="719"/>
      <c r="AX39" s="717"/>
      <c r="AY39" s="718"/>
      <c r="AZ39" s="718"/>
      <c r="BA39" s="719"/>
      <c r="BB39" s="717"/>
      <c r="BC39" s="718"/>
      <c r="BD39" s="718"/>
      <c r="BE39" s="719"/>
      <c r="BF39" s="708"/>
      <c r="BG39" s="709"/>
      <c r="BH39" s="709"/>
      <c r="BI39" s="709"/>
      <c r="BJ39" s="709"/>
      <c r="BK39" s="709"/>
      <c r="BL39" s="709"/>
      <c r="BM39" s="710"/>
    </row>
    <row r="40" spans="1:65" ht="15.95" customHeight="1">
      <c r="A40" s="450">
        <v>6</v>
      </c>
      <c r="B40" s="720" t="str">
        <f>'2_1計画'!K43</f>
        <v/>
      </c>
      <c r="C40" s="721"/>
      <c r="D40" s="721"/>
      <c r="E40" s="721"/>
      <c r="F40" s="721"/>
      <c r="G40" s="721"/>
      <c r="H40" s="721"/>
      <c r="I40" s="721"/>
      <c r="J40" s="722"/>
      <c r="K40" s="735" t="str">
        <f>'2_1計画'!T43</f>
        <v/>
      </c>
      <c r="L40" s="736"/>
      <c r="M40" s="737"/>
      <c r="N40" s="702"/>
      <c r="O40" s="703"/>
      <c r="P40" s="703"/>
      <c r="Q40" s="703"/>
      <c r="R40" s="703"/>
      <c r="S40" s="703"/>
      <c r="T40" s="703"/>
      <c r="U40" s="704"/>
      <c r="V40" s="702"/>
      <c r="W40" s="703"/>
      <c r="X40" s="703"/>
      <c r="Y40" s="703"/>
      <c r="Z40" s="703"/>
      <c r="AA40" s="703"/>
      <c r="AB40" s="703"/>
      <c r="AC40" s="704"/>
      <c r="AD40" s="702"/>
      <c r="AE40" s="703"/>
      <c r="AF40" s="703"/>
      <c r="AG40" s="703"/>
      <c r="AH40" s="703"/>
      <c r="AI40" s="703"/>
      <c r="AJ40" s="703"/>
      <c r="AK40" s="704"/>
      <c r="AL40" s="702"/>
      <c r="AM40" s="703"/>
      <c r="AN40" s="703"/>
      <c r="AO40" s="703"/>
      <c r="AP40" s="703"/>
      <c r="AQ40" s="703"/>
      <c r="AR40" s="703"/>
      <c r="AS40" s="704"/>
      <c r="AT40" s="711"/>
      <c r="AU40" s="712"/>
      <c r="AV40" s="712"/>
      <c r="AW40" s="713"/>
      <c r="AX40" s="711"/>
      <c r="AY40" s="712"/>
      <c r="AZ40" s="712"/>
      <c r="BA40" s="713"/>
      <c r="BB40" s="711"/>
      <c r="BC40" s="712"/>
      <c r="BD40" s="712"/>
      <c r="BE40" s="713"/>
      <c r="BF40" s="702"/>
      <c r="BG40" s="703"/>
      <c r="BH40" s="703"/>
      <c r="BI40" s="703"/>
      <c r="BJ40" s="703"/>
      <c r="BK40" s="703"/>
      <c r="BL40" s="703"/>
      <c r="BM40" s="704"/>
    </row>
    <row r="41" spans="1:65" ht="15.95" customHeight="1">
      <c r="A41" s="451"/>
      <c r="B41" s="723"/>
      <c r="C41" s="724"/>
      <c r="D41" s="724"/>
      <c r="E41" s="724"/>
      <c r="F41" s="724"/>
      <c r="G41" s="724"/>
      <c r="H41" s="724"/>
      <c r="I41" s="724"/>
      <c r="J41" s="725"/>
      <c r="K41" s="738"/>
      <c r="L41" s="739"/>
      <c r="M41" s="740"/>
      <c r="N41" s="705"/>
      <c r="O41" s="706"/>
      <c r="P41" s="706"/>
      <c r="Q41" s="706"/>
      <c r="R41" s="706"/>
      <c r="S41" s="706"/>
      <c r="T41" s="706"/>
      <c r="U41" s="707"/>
      <c r="V41" s="705"/>
      <c r="W41" s="706"/>
      <c r="X41" s="706"/>
      <c r="Y41" s="706"/>
      <c r="Z41" s="706"/>
      <c r="AA41" s="706"/>
      <c r="AB41" s="706"/>
      <c r="AC41" s="707"/>
      <c r="AD41" s="705"/>
      <c r="AE41" s="706"/>
      <c r="AF41" s="706"/>
      <c r="AG41" s="706"/>
      <c r="AH41" s="706"/>
      <c r="AI41" s="706"/>
      <c r="AJ41" s="706"/>
      <c r="AK41" s="707"/>
      <c r="AL41" s="705"/>
      <c r="AM41" s="706"/>
      <c r="AN41" s="706"/>
      <c r="AO41" s="706"/>
      <c r="AP41" s="706"/>
      <c r="AQ41" s="706"/>
      <c r="AR41" s="706"/>
      <c r="AS41" s="707"/>
      <c r="AT41" s="714"/>
      <c r="AU41" s="715"/>
      <c r="AV41" s="715"/>
      <c r="AW41" s="716"/>
      <c r="AX41" s="714"/>
      <c r="AY41" s="715"/>
      <c r="AZ41" s="715"/>
      <c r="BA41" s="716"/>
      <c r="BB41" s="714"/>
      <c r="BC41" s="715"/>
      <c r="BD41" s="715"/>
      <c r="BE41" s="716"/>
      <c r="BF41" s="705"/>
      <c r="BG41" s="706"/>
      <c r="BH41" s="706"/>
      <c r="BI41" s="706"/>
      <c r="BJ41" s="706"/>
      <c r="BK41" s="706"/>
      <c r="BL41" s="706"/>
      <c r="BM41" s="707"/>
    </row>
    <row r="42" spans="1:65" ht="15.95" customHeight="1">
      <c r="A42" s="451"/>
      <c r="B42" s="723"/>
      <c r="C42" s="724"/>
      <c r="D42" s="724"/>
      <c r="E42" s="724"/>
      <c r="F42" s="724"/>
      <c r="G42" s="724"/>
      <c r="H42" s="724"/>
      <c r="I42" s="724"/>
      <c r="J42" s="725"/>
      <c r="K42" s="738"/>
      <c r="L42" s="739"/>
      <c r="M42" s="740"/>
      <c r="N42" s="705"/>
      <c r="O42" s="706"/>
      <c r="P42" s="706"/>
      <c r="Q42" s="706"/>
      <c r="R42" s="706"/>
      <c r="S42" s="706"/>
      <c r="T42" s="706"/>
      <c r="U42" s="707"/>
      <c r="V42" s="705"/>
      <c r="W42" s="706"/>
      <c r="X42" s="706"/>
      <c r="Y42" s="706"/>
      <c r="Z42" s="706"/>
      <c r="AA42" s="706"/>
      <c r="AB42" s="706"/>
      <c r="AC42" s="707"/>
      <c r="AD42" s="705"/>
      <c r="AE42" s="706"/>
      <c r="AF42" s="706"/>
      <c r="AG42" s="706"/>
      <c r="AH42" s="706"/>
      <c r="AI42" s="706"/>
      <c r="AJ42" s="706"/>
      <c r="AK42" s="707"/>
      <c r="AL42" s="705"/>
      <c r="AM42" s="706"/>
      <c r="AN42" s="706"/>
      <c r="AO42" s="706"/>
      <c r="AP42" s="706"/>
      <c r="AQ42" s="706"/>
      <c r="AR42" s="706"/>
      <c r="AS42" s="707"/>
      <c r="AT42" s="714"/>
      <c r="AU42" s="715"/>
      <c r="AV42" s="715"/>
      <c r="AW42" s="716"/>
      <c r="AX42" s="714"/>
      <c r="AY42" s="715"/>
      <c r="AZ42" s="715"/>
      <c r="BA42" s="716"/>
      <c r="BB42" s="714"/>
      <c r="BC42" s="715"/>
      <c r="BD42" s="715"/>
      <c r="BE42" s="716"/>
      <c r="BF42" s="705"/>
      <c r="BG42" s="706"/>
      <c r="BH42" s="706"/>
      <c r="BI42" s="706"/>
      <c r="BJ42" s="706"/>
      <c r="BK42" s="706"/>
      <c r="BL42" s="706"/>
      <c r="BM42" s="707"/>
    </row>
    <row r="43" spans="1:65" ht="15.95" customHeight="1">
      <c r="A43" s="452"/>
      <c r="B43" s="726"/>
      <c r="C43" s="727"/>
      <c r="D43" s="727"/>
      <c r="E43" s="727"/>
      <c r="F43" s="727"/>
      <c r="G43" s="727"/>
      <c r="H43" s="727"/>
      <c r="I43" s="727"/>
      <c r="J43" s="728"/>
      <c r="K43" s="741"/>
      <c r="L43" s="742"/>
      <c r="M43" s="743"/>
      <c r="N43" s="708"/>
      <c r="O43" s="709"/>
      <c r="P43" s="709"/>
      <c r="Q43" s="709"/>
      <c r="R43" s="709"/>
      <c r="S43" s="709"/>
      <c r="T43" s="709"/>
      <c r="U43" s="710"/>
      <c r="V43" s="708"/>
      <c r="W43" s="709"/>
      <c r="X43" s="709"/>
      <c r="Y43" s="709"/>
      <c r="Z43" s="709"/>
      <c r="AA43" s="709"/>
      <c r="AB43" s="709"/>
      <c r="AC43" s="710"/>
      <c r="AD43" s="708"/>
      <c r="AE43" s="709"/>
      <c r="AF43" s="709"/>
      <c r="AG43" s="709"/>
      <c r="AH43" s="709"/>
      <c r="AI43" s="709"/>
      <c r="AJ43" s="709"/>
      <c r="AK43" s="710"/>
      <c r="AL43" s="708"/>
      <c r="AM43" s="709"/>
      <c r="AN43" s="709"/>
      <c r="AO43" s="709"/>
      <c r="AP43" s="709"/>
      <c r="AQ43" s="709"/>
      <c r="AR43" s="709"/>
      <c r="AS43" s="710"/>
      <c r="AT43" s="717"/>
      <c r="AU43" s="718"/>
      <c r="AV43" s="718"/>
      <c r="AW43" s="719"/>
      <c r="AX43" s="717"/>
      <c r="AY43" s="718"/>
      <c r="AZ43" s="718"/>
      <c r="BA43" s="719"/>
      <c r="BB43" s="717"/>
      <c r="BC43" s="718"/>
      <c r="BD43" s="718"/>
      <c r="BE43" s="719"/>
      <c r="BF43" s="708"/>
      <c r="BG43" s="709"/>
      <c r="BH43" s="709"/>
      <c r="BI43" s="709"/>
      <c r="BJ43" s="709"/>
      <c r="BK43" s="709"/>
      <c r="BL43" s="709"/>
      <c r="BM43" s="710"/>
    </row>
    <row r="44" spans="1:65" ht="6.75" customHeight="1"/>
    <row r="45" spans="1:65">
      <c r="AO45" s="398" t="s">
        <v>289</v>
      </c>
      <c r="AP45" s="398"/>
      <c r="AQ45" s="398"/>
      <c r="AR45" s="398"/>
      <c r="AS45" s="398"/>
      <c r="AT45" s="398"/>
      <c r="AU45" s="398"/>
      <c r="AV45" s="398"/>
      <c r="AW45" s="398"/>
      <c r="AX45" s="398"/>
      <c r="AY45" s="398"/>
      <c r="AZ45" s="398"/>
      <c r="BA45" s="398"/>
      <c r="BB45" s="398"/>
      <c r="BC45" s="398"/>
      <c r="BD45" s="398"/>
      <c r="BE45" s="398"/>
      <c r="BF45" s="398"/>
      <c r="BG45" s="398"/>
      <c r="BH45" s="398"/>
      <c r="BI45" s="398"/>
      <c r="BJ45" s="398"/>
      <c r="BK45" s="398"/>
      <c r="BL45" s="398"/>
      <c r="BM45" s="398"/>
    </row>
  </sheetData>
  <sheetProtection selectLockedCells="1"/>
  <mergeCells count="92">
    <mergeCell ref="AH12:BM16"/>
    <mergeCell ref="K24:M27"/>
    <mergeCell ref="K28:M31"/>
    <mergeCell ref="K32:M35"/>
    <mergeCell ref="K36:M39"/>
    <mergeCell ref="BB20:BE23"/>
    <mergeCell ref="AT24:AW27"/>
    <mergeCell ref="AX24:BA27"/>
    <mergeCell ref="BB24:BE27"/>
    <mergeCell ref="AT28:AW31"/>
    <mergeCell ref="AX28:BA31"/>
    <mergeCell ref="BB28:BE31"/>
    <mergeCell ref="BB32:BE35"/>
    <mergeCell ref="AX32:BA35"/>
    <mergeCell ref="AT32:AW35"/>
    <mergeCell ref="AT36:AW39"/>
    <mergeCell ref="K40:M43"/>
    <mergeCell ref="A12:AG16"/>
    <mergeCell ref="K20:M23"/>
    <mergeCell ref="AT20:AW23"/>
    <mergeCell ref="BH1:BM1"/>
    <mergeCell ref="BA9:BM9"/>
    <mergeCell ref="K5:W5"/>
    <mergeCell ref="AF5:AR5"/>
    <mergeCell ref="K4:W4"/>
    <mergeCell ref="AF4:AR4"/>
    <mergeCell ref="AF7:AR7"/>
    <mergeCell ref="F9:L9"/>
    <mergeCell ref="S9:W9"/>
    <mergeCell ref="BA4:BM4"/>
    <mergeCell ref="BA6:BM6"/>
    <mergeCell ref="AX20:BA23"/>
    <mergeCell ref="AO45:BM45"/>
    <mergeCell ref="BF18:BM19"/>
    <mergeCell ref="A6:J6"/>
    <mergeCell ref="K7:W7"/>
    <mergeCell ref="AD18:AK19"/>
    <mergeCell ref="AL18:AS19"/>
    <mergeCell ref="V18:AC19"/>
    <mergeCell ref="N18:U19"/>
    <mergeCell ref="K18:M19"/>
    <mergeCell ref="B18:J19"/>
    <mergeCell ref="A18:A19"/>
    <mergeCell ref="K6:W6"/>
    <mergeCell ref="AF6:AR6"/>
    <mergeCell ref="A20:A23"/>
    <mergeCell ref="A24:A27"/>
    <mergeCell ref="A28:A31"/>
    <mergeCell ref="A32:A35"/>
    <mergeCell ref="A36:A39"/>
    <mergeCell ref="A40:A43"/>
    <mergeCell ref="B20:J23"/>
    <mergeCell ref="B24:J27"/>
    <mergeCell ref="B28:J31"/>
    <mergeCell ref="B32:J35"/>
    <mergeCell ref="B36:J39"/>
    <mergeCell ref="B40:J43"/>
    <mergeCell ref="AX36:BA39"/>
    <mergeCell ref="BB36:BE39"/>
    <mergeCell ref="AT40:AW43"/>
    <mergeCell ref="AX40:BA43"/>
    <mergeCell ref="BB40:BE43"/>
    <mergeCell ref="N40:U43"/>
    <mergeCell ref="V20:AC23"/>
    <mergeCell ref="V24:AC27"/>
    <mergeCell ref="V28:AC31"/>
    <mergeCell ref="V32:AC35"/>
    <mergeCell ref="V36:AC39"/>
    <mergeCell ref="V40:AC43"/>
    <mergeCell ref="N20:U23"/>
    <mergeCell ref="N24:U27"/>
    <mergeCell ref="N28:U31"/>
    <mergeCell ref="N32:U35"/>
    <mergeCell ref="N36:U39"/>
    <mergeCell ref="AD40:AK43"/>
    <mergeCell ref="AL20:AS23"/>
    <mergeCell ref="AL24:AS27"/>
    <mergeCell ref="AL28:AS31"/>
    <mergeCell ref="AL32:AS35"/>
    <mergeCell ref="AL40:AS43"/>
    <mergeCell ref="AL36:AS39"/>
    <mergeCell ref="AD20:AK23"/>
    <mergeCell ref="AD24:AK27"/>
    <mergeCell ref="AD28:AK31"/>
    <mergeCell ref="AD32:AK35"/>
    <mergeCell ref="AD36:AK39"/>
    <mergeCell ref="BF40:BM43"/>
    <mergeCell ref="BF20:BM23"/>
    <mergeCell ref="BF24:BM27"/>
    <mergeCell ref="BF28:BM31"/>
    <mergeCell ref="BF32:BM35"/>
    <mergeCell ref="BF36:BM39"/>
  </mergeCells>
  <phoneticPr fontId="2"/>
  <conditionalFormatting sqref="AX20:BA23">
    <cfRule type="expression" dxfId="17" priority="20">
      <formula>$AX$20="有り"</formula>
    </cfRule>
  </conditionalFormatting>
  <conditionalFormatting sqref="AT20:AW23">
    <cfRule type="expression" dxfId="16" priority="18">
      <formula>$AT$20="有り"</formula>
    </cfRule>
  </conditionalFormatting>
  <conditionalFormatting sqref="BB20:BE23">
    <cfRule type="expression" dxfId="15" priority="17">
      <formula>$BB$20="有り"</formula>
    </cfRule>
  </conditionalFormatting>
  <conditionalFormatting sqref="AT24:AW27">
    <cfRule type="expression" dxfId="14" priority="15">
      <formula>$AT$24="有り"</formula>
    </cfRule>
  </conditionalFormatting>
  <conditionalFormatting sqref="AX24:BA27">
    <cfRule type="expression" dxfId="13" priority="14">
      <formula>$AX$24="有り"</formula>
    </cfRule>
  </conditionalFormatting>
  <conditionalFormatting sqref="BB24:BE27">
    <cfRule type="expression" dxfId="12" priority="13">
      <formula>$BB$24="有り"</formula>
    </cfRule>
  </conditionalFormatting>
  <conditionalFormatting sqref="BB28:BE31">
    <cfRule type="expression" dxfId="11" priority="12">
      <formula>$BB$28="有り"</formula>
    </cfRule>
  </conditionalFormatting>
  <conditionalFormatting sqref="AX28:BA31">
    <cfRule type="expression" dxfId="10" priority="11">
      <formula>$AX$28="有り"</formula>
    </cfRule>
  </conditionalFormatting>
  <conditionalFormatting sqref="AT28:AW31">
    <cfRule type="expression" dxfId="9" priority="10">
      <formula>$AT$28="有り"</formula>
    </cfRule>
  </conditionalFormatting>
  <conditionalFormatting sqref="AT32:AW35">
    <cfRule type="expression" dxfId="8" priority="9">
      <formula>$AT$32="有り"</formula>
    </cfRule>
  </conditionalFormatting>
  <conditionalFormatting sqref="AX32:BA35">
    <cfRule type="expression" dxfId="7" priority="8">
      <formula>$AX$32="有り"</formula>
    </cfRule>
  </conditionalFormatting>
  <conditionalFormatting sqref="BB32:BE35">
    <cfRule type="expression" dxfId="6" priority="7">
      <formula>$BB$32="有り"</formula>
    </cfRule>
  </conditionalFormatting>
  <conditionalFormatting sqref="AT36:AW39">
    <cfRule type="expression" dxfId="5" priority="6">
      <formula>$AT$36="有り"</formula>
    </cfRule>
  </conditionalFormatting>
  <conditionalFormatting sqref="AX36:BA39">
    <cfRule type="expression" dxfId="4" priority="5">
      <formula>$AX$36="有り"</formula>
    </cfRule>
  </conditionalFormatting>
  <conditionalFormatting sqref="BB36:BE39">
    <cfRule type="expression" dxfId="3" priority="4">
      <formula>$BB$36="有り"</formula>
    </cfRule>
  </conditionalFormatting>
  <conditionalFormatting sqref="AT40:AW43">
    <cfRule type="expression" dxfId="2" priority="3">
      <formula>$AT$40="有り"</formula>
    </cfRule>
  </conditionalFormatting>
  <conditionalFormatting sqref="AX40:BA43">
    <cfRule type="expression" dxfId="1" priority="2">
      <formula>$AX$40="有り"</formula>
    </cfRule>
  </conditionalFormatting>
  <conditionalFormatting sqref="BB40:BE43">
    <cfRule type="expression" dxfId="0" priority="1">
      <formula>$BB$40="有り"</formula>
    </cfRule>
  </conditionalFormatting>
  <dataValidations count="1">
    <dataValidation type="list" imeMode="hiragana" allowBlank="1" showInputMessage="1" showErrorMessage="1" error="リストから「有り」「無」を選択してください。" sqref="AT20:BE43">
      <formula1>"無,有り"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66"/>
  <sheetViews>
    <sheetView showGridLines="0" view="pageBreakPreview" zoomScale="80" zoomScaleNormal="100" zoomScaleSheetLayoutView="80" workbookViewId="0">
      <selection activeCell="F62" sqref="F62"/>
    </sheetView>
  </sheetViews>
  <sheetFormatPr defaultColWidth="2.125" defaultRowHeight="13.5"/>
  <cols>
    <col min="1" max="4" width="3.125" style="6" customWidth="1"/>
    <col min="5" max="5" width="0.125" style="6" customWidth="1"/>
    <col min="6" max="6" width="5.625" style="6" customWidth="1"/>
    <col min="7" max="53" width="3.125" style="6" customWidth="1"/>
    <col min="54" max="54" width="0.125" style="6" customWidth="1"/>
    <col min="55" max="55" width="5.125" style="6" customWidth="1"/>
    <col min="56" max="63" width="3.125" style="6" customWidth="1"/>
    <col min="64" max="16384" width="2.125" style="6"/>
  </cols>
  <sheetData>
    <row r="1" spans="1:63" ht="27.75" customHeight="1">
      <c r="BF1" s="453" t="s">
        <v>56</v>
      </c>
      <c r="BG1" s="454"/>
      <c r="BH1" s="454"/>
      <c r="BI1" s="454"/>
      <c r="BJ1" s="454"/>
      <c r="BK1" s="455"/>
    </row>
    <row r="2" spans="1:63" ht="18.75">
      <c r="A2" s="1" t="s">
        <v>69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</row>
    <row r="3" spans="1:63" ht="6.75" customHeight="1"/>
    <row r="4" spans="1:63" ht="19.5" customHeight="1">
      <c r="A4" s="14" t="s">
        <v>97</v>
      </c>
      <c r="B4" s="15"/>
      <c r="C4" s="15"/>
      <c r="D4" s="15"/>
      <c r="E4" s="15"/>
      <c r="F4" s="15"/>
      <c r="G4" s="15"/>
      <c r="H4" s="15"/>
      <c r="I4" s="456" t="str">
        <f>IF(入力シート!D3="","",入力シート!D3)</f>
        <v/>
      </c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8"/>
      <c r="V4" s="15" t="s">
        <v>104</v>
      </c>
      <c r="W4" s="15"/>
      <c r="X4" s="15"/>
      <c r="Y4" s="15"/>
      <c r="Z4" s="15"/>
      <c r="AA4" s="15"/>
      <c r="AB4" s="15"/>
      <c r="AC4" s="15"/>
      <c r="AD4" s="459" t="str">
        <f>IF(入力シート!D20="","",IF(入力シート!D20="区分無","区分無","区分"&amp;入力シート!D20))</f>
        <v/>
      </c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10"/>
      <c r="AQ4" s="15" t="s">
        <v>103</v>
      </c>
      <c r="AR4" s="15"/>
      <c r="AS4" s="15"/>
      <c r="AT4" s="15"/>
      <c r="AU4" s="15"/>
      <c r="AV4" s="15"/>
      <c r="AW4" s="15"/>
      <c r="AX4" s="15"/>
      <c r="AY4" s="456" t="str">
        <f>IF(入力シート!D24="","",入力シート!D24)</f>
        <v/>
      </c>
      <c r="AZ4" s="457"/>
      <c r="BA4" s="457"/>
      <c r="BB4" s="457"/>
      <c r="BC4" s="457"/>
      <c r="BD4" s="457"/>
      <c r="BE4" s="457"/>
      <c r="BF4" s="457"/>
      <c r="BG4" s="457"/>
      <c r="BH4" s="457"/>
      <c r="BI4" s="457"/>
      <c r="BJ4" s="457"/>
      <c r="BK4" s="458"/>
    </row>
    <row r="5" spans="1:63" s="11" customFormat="1" ht="19.5" hidden="1" customHeight="1">
      <c r="A5" s="14" t="s">
        <v>24</v>
      </c>
      <c r="B5" s="15"/>
      <c r="C5" s="15"/>
      <c r="D5" s="15"/>
      <c r="E5" s="15"/>
      <c r="F5" s="15"/>
      <c r="G5" s="15"/>
      <c r="H5" s="15"/>
      <c r="I5" s="531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3"/>
      <c r="V5" s="15" t="s">
        <v>23</v>
      </c>
      <c r="W5" s="15"/>
      <c r="X5" s="15"/>
      <c r="Y5" s="15"/>
      <c r="Z5" s="15"/>
      <c r="AA5" s="15"/>
      <c r="AB5" s="15"/>
      <c r="AC5" s="15"/>
      <c r="AD5" s="699"/>
      <c r="AE5" s="700"/>
      <c r="AF5" s="700"/>
      <c r="AG5" s="700"/>
      <c r="AH5" s="700"/>
      <c r="AI5" s="700"/>
      <c r="AJ5" s="700"/>
      <c r="AK5" s="700"/>
      <c r="AL5" s="700"/>
      <c r="AM5" s="700"/>
      <c r="AN5" s="700"/>
      <c r="AO5" s="700"/>
      <c r="AP5" s="70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</row>
    <row r="6" spans="1:63" ht="19.5" customHeight="1">
      <c r="A6" s="476" t="s">
        <v>98</v>
      </c>
      <c r="B6" s="477"/>
      <c r="C6" s="477"/>
      <c r="D6" s="477"/>
      <c r="E6" s="477"/>
      <c r="F6" s="477"/>
      <c r="G6" s="477"/>
      <c r="H6" s="478"/>
      <c r="I6" s="456" t="str">
        <f>IF(入力シート!D27="","",入力シート!D27)</f>
        <v/>
      </c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8"/>
      <c r="V6" s="15" t="s">
        <v>234</v>
      </c>
      <c r="W6" s="15"/>
      <c r="X6" s="15"/>
      <c r="Y6" s="15"/>
      <c r="Z6" s="15"/>
      <c r="AA6" s="15"/>
      <c r="AB6" s="15"/>
      <c r="AC6" s="15"/>
      <c r="AD6" s="459" t="str">
        <f>IF(入力シート!D31="","",入力シート!D31)</f>
        <v/>
      </c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10"/>
      <c r="AQ6" s="15" t="s">
        <v>102</v>
      </c>
      <c r="AR6" s="15"/>
      <c r="AS6" s="15"/>
      <c r="AT6" s="15"/>
      <c r="AU6" s="15"/>
      <c r="AV6" s="15"/>
      <c r="AW6" s="15"/>
      <c r="AX6" s="15"/>
      <c r="AY6" s="456" t="str">
        <f>IF(入力シート!D25="","",入力シート!D25)</f>
        <v/>
      </c>
      <c r="AZ6" s="457"/>
      <c r="BA6" s="457"/>
      <c r="BB6" s="457"/>
      <c r="BC6" s="457"/>
      <c r="BD6" s="457"/>
      <c r="BE6" s="457"/>
      <c r="BF6" s="457"/>
      <c r="BG6" s="457"/>
      <c r="BH6" s="457"/>
      <c r="BI6" s="457"/>
      <c r="BJ6" s="457"/>
      <c r="BK6" s="458"/>
    </row>
    <row r="7" spans="1:63" ht="19.5" customHeight="1">
      <c r="A7" s="48" t="s">
        <v>115</v>
      </c>
      <c r="B7" s="15"/>
      <c r="C7" s="15"/>
      <c r="D7" s="15"/>
      <c r="E7" s="15"/>
      <c r="F7" s="15"/>
      <c r="G7" s="15"/>
      <c r="H7" s="15"/>
      <c r="I7" s="456" t="str">
        <f>IF(入力シート!D29="","",入力シート!D29)</f>
        <v/>
      </c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8"/>
      <c r="V7" s="77" t="s">
        <v>116</v>
      </c>
      <c r="W7" s="78"/>
      <c r="X7" s="78"/>
      <c r="Y7" s="78"/>
      <c r="Z7" s="78"/>
      <c r="AA7" s="78"/>
      <c r="AB7" s="78"/>
      <c r="AC7" s="79"/>
      <c r="AD7" s="684" t="str">
        <f>IF(入力シート!D30="","",入力シート!D30)</f>
        <v/>
      </c>
      <c r="AE7" s="685"/>
      <c r="AF7" s="685"/>
      <c r="AG7" s="685"/>
      <c r="AH7" s="685"/>
      <c r="AI7" s="685"/>
      <c r="AJ7" s="685"/>
      <c r="AK7" s="685"/>
      <c r="AL7" s="685"/>
      <c r="AM7" s="685"/>
      <c r="AN7" s="685"/>
      <c r="AO7" s="685"/>
      <c r="AP7" s="686"/>
      <c r="AQ7" s="49"/>
      <c r="AR7" s="49"/>
      <c r="AS7" s="49"/>
      <c r="AT7" s="49"/>
      <c r="AU7" s="49"/>
      <c r="AV7" s="49"/>
      <c r="AW7" s="49"/>
      <c r="AX7" s="49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</row>
    <row r="8" spans="1:63" ht="6.75" customHeight="1"/>
    <row r="9" spans="1:63" ht="19.5" customHeight="1">
      <c r="A9" s="14" t="s">
        <v>107</v>
      </c>
      <c r="B9" s="15"/>
      <c r="C9" s="15"/>
      <c r="D9" s="15"/>
      <c r="E9" s="15"/>
      <c r="F9" s="15"/>
      <c r="G9" s="15"/>
      <c r="H9" s="15"/>
      <c r="I9" s="534" t="str">
        <f>IF(入力シート!D40="","",入力シート!D40)</f>
        <v/>
      </c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6"/>
    </row>
    <row r="10" spans="1:63" ht="6.75" customHeight="1"/>
    <row r="11" spans="1:63">
      <c r="A11" s="16"/>
      <c r="B11" s="17"/>
      <c r="C11" s="17"/>
      <c r="D11" s="17"/>
      <c r="E11" s="18" t="s">
        <v>8</v>
      </c>
      <c r="F11" s="18"/>
      <c r="G11" s="18"/>
      <c r="H11" s="18"/>
      <c r="I11" s="18"/>
      <c r="J11" s="18"/>
      <c r="K11" s="18"/>
      <c r="L11" s="18" t="s">
        <v>9</v>
      </c>
      <c r="M11" s="18"/>
      <c r="N11" s="18"/>
      <c r="O11" s="18"/>
      <c r="P11" s="18"/>
      <c r="Q11" s="18"/>
      <c r="R11" s="18"/>
      <c r="S11" s="18" t="s">
        <v>10</v>
      </c>
      <c r="T11" s="18"/>
      <c r="U11" s="18"/>
      <c r="V11" s="18"/>
      <c r="W11" s="18"/>
      <c r="X11" s="18"/>
      <c r="Y11" s="18"/>
      <c r="Z11" s="18" t="s">
        <v>11</v>
      </c>
      <c r="AA11" s="18"/>
      <c r="AB11" s="18"/>
      <c r="AC11" s="18"/>
      <c r="AD11" s="18"/>
      <c r="AE11" s="18"/>
      <c r="AF11" s="18"/>
      <c r="AG11" s="18" t="s">
        <v>12</v>
      </c>
      <c r="AH11" s="18"/>
      <c r="AI11" s="18"/>
      <c r="AJ11" s="18"/>
      <c r="AK11" s="18"/>
      <c r="AL11" s="18"/>
      <c r="AM11" s="18"/>
      <c r="AN11" s="18" t="s">
        <v>13</v>
      </c>
      <c r="AO11" s="18"/>
      <c r="AP11" s="18"/>
      <c r="AQ11" s="18"/>
      <c r="AR11" s="18"/>
      <c r="AS11" s="18"/>
      <c r="AT11" s="18"/>
      <c r="AU11" s="18" t="s">
        <v>14</v>
      </c>
      <c r="AV11" s="18"/>
      <c r="AW11" s="18"/>
      <c r="AX11" s="18"/>
      <c r="AY11" s="18"/>
      <c r="AZ11" s="18"/>
      <c r="BA11" s="18"/>
      <c r="BB11" s="18" t="s">
        <v>15</v>
      </c>
      <c r="BC11" s="18"/>
      <c r="BD11" s="18"/>
      <c r="BE11" s="18"/>
      <c r="BF11" s="18"/>
      <c r="BG11" s="18"/>
      <c r="BH11" s="18"/>
      <c r="BI11" s="18"/>
      <c r="BJ11" s="18"/>
      <c r="BK11" s="19"/>
    </row>
    <row r="12" spans="1:63" ht="12" customHeight="1">
      <c r="A12" s="20"/>
      <c r="B12" s="21"/>
      <c r="C12" s="21"/>
      <c r="D12" s="22"/>
      <c r="E12" s="754"/>
      <c r="F12" s="755"/>
      <c r="G12" s="755"/>
      <c r="H12" s="755"/>
      <c r="I12" s="755"/>
      <c r="J12" s="755"/>
      <c r="K12" s="755"/>
      <c r="L12" s="755"/>
      <c r="M12" s="755"/>
      <c r="N12" s="755"/>
      <c r="O12" s="755"/>
      <c r="P12" s="755"/>
      <c r="Q12" s="755"/>
      <c r="R12" s="755"/>
      <c r="S12" s="755"/>
      <c r="T12" s="755"/>
      <c r="U12" s="755"/>
      <c r="V12" s="755"/>
      <c r="W12" s="755"/>
      <c r="X12" s="755"/>
      <c r="Y12" s="755"/>
      <c r="Z12" s="755"/>
      <c r="AA12" s="755"/>
      <c r="AB12" s="755"/>
      <c r="AC12" s="755"/>
      <c r="AD12" s="755"/>
      <c r="AE12" s="755"/>
      <c r="AF12" s="755"/>
      <c r="AG12" s="755"/>
      <c r="AH12" s="755"/>
      <c r="AI12" s="755"/>
      <c r="AJ12" s="755"/>
      <c r="AK12" s="755"/>
      <c r="AL12" s="755"/>
      <c r="AM12" s="755"/>
      <c r="AN12" s="755"/>
      <c r="AO12" s="755"/>
      <c r="AP12" s="755"/>
      <c r="AQ12" s="755"/>
      <c r="AR12" s="755"/>
      <c r="AS12" s="755"/>
      <c r="AT12" s="755"/>
      <c r="AU12" s="755"/>
      <c r="AV12" s="755"/>
      <c r="AW12" s="755"/>
      <c r="AX12" s="755"/>
      <c r="AY12" s="755"/>
      <c r="AZ12" s="755"/>
      <c r="BA12" s="756"/>
      <c r="BB12" s="147" t="str">
        <f>IF(AND(BC12="",'2_2計画週'!BC12&lt;&gt;""),'2_2計画週'!BC12,IF(AND(BC12="",'2_2計画週'!BC12=""),'2_2計画週'!BB12,""))</f>
        <v/>
      </c>
      <c r="BC12" s="235"/>
      <c r="BD12" s="173"/>
      <c r="BE12" s="173"/>
      <c r="BF12" s="173"/>
      <c r="BG12" s="173"/>
      <c r="BH12" s="173"/>
      <c r="BI12" s="173"/>
      <c r="BJ12" s="173"/>
      <c r="BK12" s="174"/>
    </row>
    <row r="13" spans="1:63" ht="12" customHeight="1">
      <c r="A13" s="526"/>
      <c r="B13" s="525"/>
      <c r="C13" s="525"/>
      <c r="D13" s="527"/>
      <c r="E13" s="752"/>
      <c r="F13" s="747"/>
      <c r="G13" s="747"/>
      <c r="H13" s="747"/>
      <c r="I13" s="747"/>
      <c r="J13" s="747"/>
      <c r="K13" s="747"/>
      <c r="L13" s="747"/>
      <c r="M13" s="747"/>
      <c r="N13" s="747"/>
      <c r="O13" s="747"/>
      <c r="P13" s="747"/>
      <c r="Q13" s="747"/>
      <c r="R13" s="747"/>
      <c r="S13" s="747"/>
      <c r="T13" s="747"/>
      <c r="U13" s="747"/>
      <c r="V13" s="747"/>
      <c r="W13" s="747"/>
      <c r="X13" s="747"/>
      <c r="Y13" s="747"/>
      <c r="Z13" s="747"/>
      <c r="AA13" s="747"/>
      <c r="AB13" s="747"/>
      <c r="AC13" s="747"/>
      <c r="AD13" s="747"/>
      <c r="AE13" s="747"/>
      <c r="AF13" s="747"/>
      <c r="AG13" s="747"/>
      <c r="AH13" s="747"/>
      <c r="AI13" s="747"/>
      <c r="AJ13" s="747"/>
      <c r="AK13" s="747"/>
      <c r="AL13" s="747"/>
      <c r="AM13" s="747"/>
      <c r="AN13" s="747"/>
      <c r="AO13" s="747"/>
      <c r="AP13" s="747"/>
      <c r="AQ13" s="747"/>
      <c r="AR13" s="747"/>
      <c r="AS13" s="747"/>
      <c r="AT13" s="747"/>
      <c r="AU13" s="747"/>
      <c r="AV13" s="747"/>
      <c r="AW13" s="747"/>
      <c r="AX13" s="747"/>
      <c r="AY13" s="747"/>
      <c r="AZ13" s="747"/>
      <c r="BA13" s="748"/>
      <c r="BB13" s="148" t="str">
        <f>IF(AND(BC13="",'2_2計画週'!BC13&lt;&gt;""),'2_2計画週'!BC13,IF(AND(BC13="",'2_2計画週'!BC13=""),'2_2計画週'!BB13,""))</f>
        <v/>
      </c>
      <c r="BC13" s="226"/>
      <c r="BD13" s="175"/>
      <c r="BE13" s="175"/>
      <c r="BF13" s="175"/>
      <c r="BG13" s="175"/>
      <c r="BH13" s="175"/>
      <c r="BI13" s="175"/>
      <c r="BJ13" s="175"/>
      <c r="BK13" s="170"/>
    </row>
    <row r="14" spans="1:63" ht="12" customHeight="1">
      <c r="A14" s="524">
        <v>0.25</v>
      </c>
      <c r="B14" s="525"/>
      <c r="C14" s="525"/>
      <c r="D14" s="527"/>
      <c r="E14" s="752"/>
      <c r="F14" s="747"/>
      <c r="G14" s="747"/>
      <c r="H14" s="747"/>
      <c r="I14" s="747"/>
      <c r="J14" s="747"/>
      <c r="K14" s="747"/>
      <c r="L14" s="747"/>
      <c r="M14" s="747"/>
      <c r="N14" s="747"/>
      <c r="O14" s="747"/>
      <c r="P14" s="747"/>
      <c r="Q14" s="747"/>
      <c r="R14" s="747"/>
      <c r="S14" s="747"/>
      <c r="T14" s="747"/>
      <c r="U14" s="747"/>
      <c r="V14" s="747"/>
      <c r="W14" s="747"/>
      <c r="X14" s="747"/>
      <c r="Y14" s="747"/>
      <c r="Z14" s="747"/>
      <c r="AA14" s="747"/>
      <c r="AB14" s="747"/>
      <c r="AC14" s="747"/>
      <c r="AD14" s="747"/>
      <c r="AE14" s="747"/>
      <c r="AF14" s="747"/>
      <c r="AG14" s="747"/>
      <c r="AH14" s="747"/>
      <c r="AI14" s="747"/>
      <c r="AJ14" s="747"/>
      <c r="AK14" s="747"/>
      <c r="AL14" s="747"/>
      <c r="AM14" s="747"/>
      <c r="AN14" s="747"/>
      <c r="AO14" s="747"/>
      <c r="AP14" s="747"/>
      <c r="AQ14" s="747"/>
      <c r="AR14" s="747"/>
      <c r="AS14" s="747"/>
      <c r="AT14" s="747"/>
      <c r="AU14" s="747"/>
      <c r="AV14" s="747"/>
      <c r="AW14" s="747"/>
      <c r="AX14" s="747"/>
      <c r="AY14" s="747"/>
      <c r="AZ14" s="747"/>
      <c r="BA14" s="748"/>
      <c r="BB14" s="148" t="str">
        <f>IF(AND(BC14="",'2_2計画週'!BC14&lt;&gt;""),'2_2計画週'!BC14,IF(AND(BC14="",'2_2計画週'!BC14=""),'2_2計画週'!BB14,""))</f>
        <v/>
      </c>
      <c r="BC14" s="226"/>
      <c r="BD14" s="175"/>
      <c r="BE14" s="175"/>
      <c r="BF14" s="175"/>
      <c r="BG14" s="175"/>
      <c r="BH14" s="175"/>
      <c r="BI14" s="175"/>
      <c r="BJ14" s="175"/>
      <c r="BK14" s="170"/>
    </row>
    <row r="15" spans="1:63" ht="12" customHeight="1">
      <c r="A15" s="526"/>
      <c r="B15" s="525"/>
      <c r="C15" s="525"/>
      <c r="D15" s="527"/>
      <c r="E15" s="752"/>
      <c r="F15" s="747"/>
      <c r="G15" s="747"/>
      <c r="H15" s="747"/>
      <c r="I15" s="747"/>
      <c r="J15" s="747"/>
      <c r="K15" s="747"/>
      <c r="L15" s="747"/>
      <c r="M15" s="747"/>
      <c r="N15" s="747"/>
      <c r="O15" s="747"/>
      <c r="P15" s="747"/>
      <c r="Q15" s="747"/>
      <c r="R15" s="747"/>
      <c r="S15" s="747"/>
      <c r="T15" s="747"/>
      <c r="U15" s="747"/>
      <c r="V15" s="747"/>
      <c r="W15" s="747"/>
      <c r="X15" s="747"/>
      <c r="Y15" s="747"/>
      <c r="Z15" s="747"/>
      <c r="AA15" s="747"/>
      <c r="AB15" s="747"/>
      <c r="AC15" s="747"/>
      <c r="AD15" s="747"/>
      <c r="AE15" s="747"/>
      <c r="AF15" s="747"/>
      <c r="AG15" s="747"/>
      <c r="AH15" s="747"/>
      <c r="AI15" s="747"/>
      <c r="AJ15" s="747"/>
      <c r="AK15" s="747"/>
      <c r="AL15" s="747"/>
      <c r="AM15" s="747"/>
      <c r="AN15" s="747"/>
      <c r="AO15" s="747"/>
      <c r="AP15" s="747"/>
      <c r="AQ15" s="747"/>
      <c r="AR15" s="747"/>
      <c r="AS15" s="747"/>
      <c r="AT15" s="747"/>
      <c r="AU15" s="747"/>
      <c r="AV15" s="747"/>
      <c r="AW15" s="747"/>
      <c r="AX15" s="747"/>
      <c r="AY15" s="747"/>
      <c r="AZ15" s="747"/>
      <c r="BA15" s="748"/>
      <c r="BB15" s="148" t="str">
        <f>IF(AND(BC15="",'2_2計画週'!BC15&lt;&gt;""),'2_2計画週'!BC15,IF(AND(BC15="",'2_2計画週'!BC15=""),'2_2計画週'!BB15,""))</f>
        <v/>
      </c>
      <c r="BC15" s="226"/>
      <c r="BD15" s="175"/>
      <c r="BE15" s="175"/>
      <c r="BF15" s="175"/>
      <c r="BG15" s="175"/>
      <c r="BH15" s="175"/>
      <c r="BI15" s="175"/>
      <c r="BJ15" s="175"/>
      <c r="BK15" s="170"/>
    </row>
    <row r="16" spans="1:63" ht="12" customHeight="1">
      <c r="A16" s="24"/>
      <c r="B16" s="25"/>
      <c r="C16" s="25"/>
      <c r="D16" s="26"/>
      <c r="E16" s="752"/>
      <c r="F16" s="747"/>
      <c r="G16" s="747"/>
      <c r="H16" s="747"/>
      <c r="I16" s="747"/>
      <c r="J16" s="747"/>
      <c r="K16" s="747"/>
      <c r="L16" s="747"/>
      <c r="M16" s="747"/>
      <c r="N16" s="747"/>
      <c r="O16" s="747"/>
      <c r="P16" s="747"/>
      <c r="Q16" s="747"/>
      <c r="R16" s="747"/>
      <c r="S16" s="747"/>
      <c r="T16" s="747"/>
      <c r="U16" s="747"/>
      <c r="V16" s="747"/>
      <c r="W16" s="747"/>
      <c r="X16" s="747"/>
      <c r="Y16" s="747"/>
      <c r="Z16" s="747"/>
      <c r="AA16" s="747"/>
      <c r="AB16" s="747"/>
      <c r="AC16" s="747"/>
      <c r="AD16" s="747"/>
      <c r="AE16" s="747"/>
      <c r="AF16" s="747"/>
      <c r="AG16" s="747"/>
      <c r="AH16" s="747"/>
      <c r="AI16" s="747"/>
      <c r="AJ16" s="747"/>
      <c r="AK16" s="747"/>
      <c r="AL16" s="747"/>
      <c r="AM16" s="747"/>
      <c r="AN16" s="747"/>
      <c r="AO16" s="747"/>
      <c r="AP16" s="747"/>
      <c r="AQ16" s="747"/>
      <c r="AR16" s="747"/>
      <c r="AS16" s="747"/>
      <c r="AT16" s="747"/>
      <c r="AU16" s="747"/>
      <c r="AV16" s="747"/>
      <c r="AW16" s="747"/>
      <c r="AX16" s="747"/>
      <c r="AY16" s="747"/>
      <c r="AZ16" s="747"/>
      <c r="BA16" s="748"/>
      <c r="BB16" s="148" t="str">
        <f>IF(AND(BC16="",'2_2計画週'!BC16&lt;&gt;""),'2_2計画週'!BC16,IF(AND(BC16="",'2_2計画週'!BC16=""),'2_2計画週'!BB16,""))</f>
        <v/>
      </c>
      <c r="BC16" s="226"/>
      <c r="BD16" s="175"/>
      <c r="BE16" s="175"/>
      <c r="BF16" s="175"/>
      <c r="BG16" s="175"/>
      <c r="BH16" s="175"/>
      <c r="BI16" s="175"/>
      <c r="BJ16" s="175"/>
      <c r="BK16" s="170"/>
    </row>
    <row r="17" spans="1:63" ht="12" customHeight="1">
      <c r="A17" s="24"/>
      <c r="B17" s="25"/>
      <c r="C17" s="25"/>
      <c r="D17" s="26"/>
      <c r="E17" s="752"/>
      <c r="F17" s="747"/>
      <c r="G17" s="747"/>
      <c r="H17" s="747"/>
      <c r="I17" s="747"/>
      <c r="J17" s="747"/>
      <c r="K17" s="747"/>
      <c r="L17" s="747"/>
      <c r="M17" s="747"/>
      <c r="N17" s="747"/>
      <c r="O17" s="747"/>
      <c r="P17" s="747"/>
      <c r="Q17" s="747"/>
      <c r="R17" s="747"/>
      <c r="S17" s="747"/>
      <c r="T17" s="747"/>
      <c r="U17" s="747"/>
      <c r="V17" s="747"/>
      <c r="W17" s="747"/>
      <c r="X17" s="747"/>
      <c r="Y17" s="747"/>
      <c r="Z17" s="747"/>
      <c r="AA17" s="747"/>
      <c r="AB17" s="747"/>
      <c r="AC17" s="747"/>
      <c r="AD17" s="747"/>
      <c r="AE17" s="747"/>
      <c r="AF17" s="747"/>
      <c r="AG17" s="747"/>
      <c r="AH17" s="747"/>
      <c r="AI17" s="747"/>
      <c r="AJ17" s="747"/>
      <c r="AK17" s="747"/>
      <c r="AL17" s="747"/>
      <c r="AM17" s="747"/>
      <c r="AN17" s="747"/>
      <c r="AO17" s="747"/>
      <c r="AP17" s="747"/>
      <c r="AQ17" s="747"/>
      <c r="AR17" s="747"/>
      <c r="AS17" s="747"/>
      <c r="AT17" s="747"/>
      <c r="AU17" s="747"/>
      <c r="AV17" s="747"/>
      <c r="AW17" s="747"/>
      <c r="AX17" s="747"/>
      <c r="AY17" s="747"/>
      <c r="AZ17" s="747"/>
      <c r="BA17" s="748"/>
      <c r="BB17" s="148" t="str">
        <f>IF(AND(BC17="",'2_2計画週'!BC17&lt;&gt;""),'2_2計画週'!BC17,IF(AND(BC17="",'2_2計画週'!BC17=""),'2_2計画週'!BB17,""))</f>
        <v/>
      </c>
      <c r="BC17" s="226"/>
      <c r="BD17" s="175"/>
      <c r="BE17" s="175"/>
      <c r="BF17" s="175"/>
      <c r="BG17" s="175"/>
      <c r="BH17" s="175"/>
      <c r="BI17" s="175"/>
      <c r="BJ17" s="175"/>
      <c r="BK17" s="170"/>
    </row>
    <row r="18" spans="1:63" ht="12" customHeight="1">
      <c r="A18" s="524">
        <v>0.33333333333333331</v>
      </c>
      <c r="B18" s="525"/>
      <c r="C18" s="525"/>
      <c r="D18" s="527"/>
      <c r="E18" s="752"/>
      <c r="F18" s="747"/>
      <c r="G18" s="747"/>
      <c r="H18" s="747"/>
      <c r="I18" s="747"/>
      <c r="J18" s="747"/>
      <c r="K18" s="747"/>
      <c r="L18" s="747"/>
      <c r="M18" s="747"/>
      <c r="N18" s="747"/>
      <c r="O18" s="747"/>
      <c r="P18" s="747"/>
      <c r="Q18" s="747"/>
      <c r="R18" s="747"/>
      <c r="S18" s="747"/>
      <c r="T18" s="747"/>
      <c r="U18" s="747"/>
      <c r="V18" s="747"/>
      <c r="W18" s="747"/>
      <c r="X18" s="747"/>
      <c r="Y18" s="747"/>
      <c r="Z18" s="747"/>
      <c r="AA18" s="747"/>
      <c r="AB18" s="747"/>
      <c r="AC18" s="747"/>
      <c r="AD18" s="747"/>
      <c r="AE18" s="747"/>
      <c r="AF18" s="747"/>
      <c r="AG18" s="747"/>
      <c r="AH18" s="747"/>
      <c r="AI18" s="747"/>
      <c r="AJ18" s="747"/>
      <c r="AK18" s="747"/>
      <c r="AL18" s="747"/>
      <c r="AM18" s="747"/>
      <c r="AN18" s="747"/>
      <c r="AO18" s="747"/>
      <c r="AP18" s="747"/>
      <c r="AQ18" s="747"/>
      <c r="AR18" s="747"/>
      <c r="AS18" s="747"/>
      <c r="AT18" s="747"/>
      <c r="AU18" s="747"/>
      <c r="AV18" s="747"/>
      <c r="AW18" s="747"/>
      <c r="AX18" s="747"/>
      <c r="AY18" s="747"/>
      <c r="AZ18" s="747"/>
      <c r="BA18" s="748"/>
      <c r="BB18" s="148" t="str">
        <f>IF(AND(BC18="",'2_2計画週'!BC18&lt;&gt;""),'2_2計画週'!BC18,IF(AND(BC18="",'2_2計画週'!BC18=""),'2_2計画週'!BB18,""))</f>
        <v/>
      </c>
      <c r="BC18" s="226"/>
      <c r="BD18" s="175"/>
      <c r="BE18" s="175"/>
      <c r="BF18" s="175"/>
      <c r="BG18" s="175"/>
      <c r="BH18" s="175"/>
      <c r="BI18" s="175"/>
      <c r="BJ18" s="175"/>
      <c r="BK18" s="170"/>
    </row>
    <row r="19" spans="1:63" ht="12" customHeight="1">
      <c r="A19" s="526"/>
      <c r="B19" s="525"/>
      <c r="C19" s="525"/>
      <c r="D19" s="527"/>
      <c r="E19" s="752"/>
      <c r="F19" s="747"/>
      <c r="G19" s="747"/>
      <c r="H19" s="747"/>
      <c r="I19" s="747"/>
      <c r="J19" s="747"/>
      <c r="K19" s="747"/>
      <c r="L19" s="747"/>
      <c r="M19" s="747"/>
      <c r="N19" s="747"/>
      <c r="O19" s="747"/>
      <c r="P19" s="747"/>
      <c r="Q19" s="747"/>
      <c r="R19" s="747"/>
      <c r="S19" s="747"/>
      <c r="T19" s="747"/>
      <c r="U19" s="747"/>
      <c r="V19" s="747"/>
      <c r="W19" s="747"/>
      <c r="X19" s="747"/>
      <c r="Y19" s="747"/>
      <c r="Z19" s="747"/>
      <c r="AA19" s="747"/>
      <c r="AB19" s="747"/>
      <c r="AC19" s="747"/>
      <c r="AD19" s="747"/>
      <c r="AE19" s="747"/>
      <c r="AF19" s="747"/>
      <c r="AG19" s="747"/>
      <c r="AH19" s="747"/>
      <c r="AI19" s="747"/>
      <c r="AJ19" s="747"/>
      <c r="AK19" s="747"/>
      <c r="AL19" s="747"/>
      <c r="AM19" s="747"/>
      <c r="AN19" s="747"/>
      <c r="AO19" s="747"/>
      <c r="AP19" s="747"/>
      <c r="AQ19" s="747"/>
      <c r="AR19" s="747"/>
      <c r="AS19" s="747"/>
      <c r="AT19" s="747"/>
      <c r="AU19" s="747"/>
      <c r="AV19" s="747"/>
      <c r="AW19" s="747"/>
      <c r="AX19" s="747"/>
      <c r="AY19" s="747"/>
      <c r="AZ19" s="747"/>
      <c r="BA19" s="748"/>
      <c r="BB19" s="148" t="str">
        <f>IF(AND(BC19="",'2_2計画週'!BC19&lt;&gt;""),'2_2計画週'!BC19,IF(AND(BC19="",'2_2計画週'!BC19=""),'2_2計画週'!BB19,""))</f>
        <v/>
      </c>
      <c r="BC19" s="226"/>
      <c r="BD19" s="175"/>
      <c r="BE19" s="175"/>
      <c r="BF19" s="175"/>
      <c r="BG19" s="175"/>
      <c r="BH19" s="175"/>
      <c r="BI19" s="175"/>
      <c r="BJ19" s="175"/>
      <c r="BK19" s="170"/>
    </row>
    <row r="20" spans="1:63" ht="12" customHeight="1">
      <c r="A20" s="24"/>
      <c r="B20" s="25"/>
      <c r="C20" s="25"/>
      <c r="D20" s="26"/>
      <c r="E20" s="752"/>
      <c r="F20" s="747"/>
      <c r="G20" s="747"/>
      <c r="H20" s="747"/>
      <c r="I20" s="747"/>
      <c r="J20" s="747"/>
      <c r="K20" s="747"/>
      <c r="L20" s="747"/>
      <c r="M20" s="747"/>
      <c r="N20" s="747"/>
      <c r="O20" s="747"/>
      <c r="P20" s="747"/>
      <c r="Q20" s="747"/>
      <c r="R20" s="747"/>
      <c r="S20" s="747"/>
      <c r="T20" s="747"/>
      <c r="U20" s="747"/>
      <c r="V20" s="747"/>
      <c r="W20" s="747"/>
      <c r="X20" s="747"/>
      <c r="Y20" s="747"/>
      <c r="Z20" s="747"/>
      <c r="AA20" s="747"/>
      <c r="AB20" s="747"/>
      <c r="AC20" s="747"/>
      <c r="AD20" s="747"/>
      <c r="AE20" s="747"/>
      <c r="AF20" s="747"/>
      <c r="AG20" s="747"/>
      <c r="AH20" s="747"/>
      <c r="AI20" s="747"/>
      <c r="AJ20" s="747"/>
      <c r="AK20" s="747"/>
      <c r="AL20" s="747"/>
      <c r="AM20" s="747"/>
      <c r="AN20" s="747"/>
      <c r="AO20" s="747"/>
      <c r="AP20" s="747"/>
      <c r="AQ20" s="747"/>
      <c r="AR20" s="747"/>
      <c r="AS20" s="747"/>
      <c r="AT20" s="747"/>
      <c r="AU20" s="747"/>
      <c r="AV20" s="747"/>
      <c r="AW20" s="747"/>
      <c r="AX20" s="747"/>
      <c r="AY20" s="747"/>
      <c r="AZ20" s="747"/>
      <c r="BA20" s="748"/>
      <c r="BB20" s="148" t="str">
        <f>IF(AND(BC20="",'2_2計画週'!BC20&lt;&gt;""),'2_2計画週'!BC20,IF(AND(BC20="",'2_2計画週'!BC20=""),'2_2計画週'!BB20,""))</f>
        <v/>
      </c>
      <c r="BC20" s="226"/>
      <c r="BD20" s="175"/>
      <c r="BE20" s="175"/>
      <c r="BF20" s="175"/>
      <c r="BG20" s="175"/>
      <c r="BH20" s="175"/>
      <c r="BI20" s="175"/>
      <c r="BJ20" s="175"/>
      <c r="BK20" s="170"/>
    </row>
    <row r="21" spans="1:63" ht="12" customHeight="1">
      <c r="A21" s="24"/>
      <c r="B21" s="25"/>
      <c r="C21" s="25"/>
      <c r="D21" s="26"/>
      <c r="E21" s="752"/>
      <c r="F21" s="747"/>
      <c r="G21" s="747"/>
      <c r="H21" s="747"/>
      <c r="I21" s="747"/>
      <c r="J21" s="747"/>
      <c r="K21" s="747"/>
      <c r="L21" s="747"/>
      <c r="M21" s="747"/>
      <c r="N21" s="747"/>
      <c r="O21" s="747"/>
      <c r="P21" s="747"/>
      <c r="Q21" s="747"/>
      <c r="R21" s="747"/>
      <c r="S21" s="747"/>
      <c r="T21" s="747"/>
      <c r="U21" s="747"/>
      <c r="V21" s="747"/>
      <c r="W21" s="747"/>
      <c r="X21" s="747"/>
      <c r="Y21" s="747"/>
      <c r="Z21" s="747"/>
      <c r="AA21" s="747"/>
      <c r="AB21" s="747"/>
      <c r="AC21" s="747"/>
      <c r="AD21" s="747"/>
      <c r="AE21" s="747"/>
      <c r="AF21" s="747"/>
      <c r="AG21" s="747"/>
      <c r="AH21" s="747"/>
      <c r="AI21" s="747"/>
      <c r="AJ21" s="747"/>
      <c r="AK21" s="747"/>
      <c r="AL21" s="747"/>
      <c r="AM21" s="747"/>
      <c r="AN21" s="747"/>
      <c r="AO21" s="747"/>
      <c r="AP21" s="747"/>
      <c r="AQ21" s="747"/>
      <c r="AR21" s="747"/>
      <c r="AS21" s="747"/>
      <c r="AT21" s="747"/>
      <c r="AU21" s="747"/>
      <c r="AV21" s="747"/>
      <c r="AW21" s="747"/>
      <c r="AX21" s="747"/>
      <c r="AY21" s="747"/>
      <c r="AZ21" s="747"/>
      <c r="BA21" s="748"/>
      <c r="BB21" s="148" t="str">
        <f>IF(AND(BC21="",'2_2計画週'!BC21&lt;&gt;""),'2_2計画週'!BC21,IF(AND(BC21="",'2_2計画週'!BC21=""),'2_2計画週'!BB21,""))</f>
        <v/>
      </c>
      <c r="BC21" s="226"/>
      <c r="BD21" s="175"/>
      <c r="BE21" s="175"/>
      <c r="BF21" s="175"/>
      <c r="BG21" s="175"/>
      <c r="BH21" s="175"/>
      <c r="BI21" s="175"/>
      <c r="BJ21" s="175"/>
      <c r="BK21" s="170"/>
    </row>
    <row r="22" spans="1:63" ht="12" customHeight="1">
      <c r="A22" s="524">
        <v>0.41666666666666669</v>
      </c>
      <c r="B22" s="525"/>
      <c r="C22" s="525"/>
      <c r="D22" s="527"/>
      <c r="E22" s="752"/>
      <c r="F22" s="747"/>
      <c r="G22" s="747"/>
      <c r="H22" s="747"/>
      <c r="I22" s="747"/>
      <c r="J22" s="747"/>
      <c r="K22" s="747"/>
      <c r="L22" s="747"/>
      <c r="M22" s="747"/>
      <c r="N22" s="747"/>
      <c r="O22" s="747"/>
      <c r="P22" s="747"/>
      <c r="Q22" s="747"/>
      <c r="R22" s="747"/>
      <c r="S22" s="747"/>
      <c r="T22" s="747"/>
      <c r="U22" s="747"/>
      <c r="V22" s="747"/>
      <c r="W22" s="747"/>
      <c r="X22" s="747"/>
      <c r="Y22" s="747"/>
      <c r="Z22" s="747"/>
      <c r="AA22" s="747"/>
      <c r="AB22" s="747"/>
      <c r="AC22" s="747"/>
      <c r="AD22" s="747"/>
      <c r="AE22" s="747"/>
      <c r="AF22" s="747"/>
      <c r="AG22" s="747"/>
      <c r="AH22" s="747"/>
      <c r="AI22" s="747"/>
      <c r="AJ22" s="747"/>
      <c r="AK22" s="747"/>
      <c r="AL22" s="747"/>
      <c r="AM22" s="747"/>
      <c r="AN22" s="747"/>
      <c r="AO22" s="747"/>
      <c r="AP22" s="747"/>
      <c r="AQ22" s="747"/>
      <c r="AR22" s="747"/>
      <c r="AS22" s="747"/>
      <c r="AT22" s="747"/>
      <c r="AU22" s="747"/>
      <c r="AV22" s="747"/>
      <c r="AW22" s="747"/>
      <c r="AX22" s="747"/>
      <c r="AY22" s="747"/>
      <c r="AZ22" s="747"/>
      <c r="BA22" s="748"/>
      <c r="BB22" s="148" t="str">
        <f>IF(AND(BC22="",'2_2計画週'!BC22&lt;&gt;""),'2_2計画週'!BC22,IF(AND(BC22="",'2_2計画週'!BC22=""),'2_2計画週'!BB22,""))</f>
        <v/>
      </c>
      <c r="BC22" s="226"/>
      <c r="BD22" s="175"/>
      <c r="BE22" s="175"/>
      <c r="BF22" s="175"/>
      <c r="BG22" s="175"/>
      <c r="BH22" s="175"/>
      <c r="BI22" s="175"/>
      <c r="BJ22" s="175"/>
      <c r="BK22" s="170"/>
    </row>
    <row r="23" spans="1:63" ht="12" customHeight="1">
      <c r="A23" s="526"/>
      <c r="B23" s="525"/>
      <c r="C23" s="525"/>
      <c r="D23" s="527"/>
      <c r="E23" s="752"/>
      <c r="F23" s="747"/>
      <c r="G23" s="747"/>
      <c r="H23" s="747"/>
      <c r="I23" s="747"/>
      <c r="J23" s="747"/>
      <c r="K23" s="747"/>
      <c r="L23" s="747"/>
      <c r="M23" s="747"/>
      <c r="N23" s="747"/>
      <c r="O23" s="747"/>
      <c r="P23" s="747"/>
      <c r="Q23" s="747"/>
      <c r="R23" s="747"/>
      <c r="S23" s="747"/>
      <c r="T23" s="747"/>
      <c r="U23" s="747"/>
      <c r="V23" s="747"/>
      <c r="W23" s="747"/>
      <c r="X23" s="747"/>
      <c r="Y23" s="747"/>
      <c r="Z23" s="747"/>
      <c r="AA23" s="747"/>
      <c r="AB23" s="747"/>
      <c r="AC23" s="747"/>
      <c r="AD23" s="747"/>
      <c r="AE23" s="747"/>
      <c r="AF23" s="747"/>
      <c r="AG23" s="747"/>
      <c r="AH23" s="747"/>
      <c r="AI23" s="747"/>
      <c r="AJ23" s="747"/>
      <c r="AK23" s="747"/>
      <c r="AL23" s="747"/>
      <c r="AM23" s="747"/>
      <c r="AN23" s="747"/>
      <c r="AO23" s="747"/>
      <c r="AP23" s="747"/>
      <c r="AQ23" s="747"/>
      <c r="AR23" s="747"/>
      <c r="AS23" s="747"/>
      <c r="AT23" s="747"/>
      <c r="AU23" s="747"/>
      <c r="AV23" s="747"/>
      <c r="AW23" s="747"/>
      <c r="AX23" s="747"/>
      <c r="AY23" s="747"/>
      <c r="AZ23" s="747"/>
      <c r="BA23" s="748"/>
      <c r="BB23" s="148" t="str">
        <f>IF(AND(BC23="",'2_2計画週'!BC23&lt;&gt;""),'2_2計画週'!BC23,IF(AND(BC23="",'2_2計画週'!BC23=""),'2_2計画週'!BB23,""))</f>
        <v/>
      </c>
      <c r="BC23" s="226"/>
      <c r="BD23" s="175"/>
      <c r="BE23" s="175"/>
      <c r="BF23" s="175"/>
      <c r="BG23" s="175"/>
      <c r="BH23" s="175"/>
      <c r="BI23" s="175"/>
      <c r="BJ23" s="175"/>
      <c r="BK23" s="170"/>
    </row>
    <row r="24" spans="1:63" ht="12" customHeight="1">
      <c r="A24" s="24"/>
      <c r="B24" s="25"/>
      <c r="C24" s="25"/>
      <c r="D24" s="26"/>
      <c r="E24" s="752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  <c r="AJ24" s="747"/>
      <c r="AK24" s="747"/>
      <c r="AL24" s="747"/>
      <c r="AM24" s="747"/>
      <c r="AN24" s="747"/>
      <c r="AO24" s="747"/>
      <c r="AP24" s="747"/>
      <c r="AQ24" s="747"/>
      <c r="AR24" s="747"/>
      <c r="AS24" s="747"/>
      <c r="AT24" s="747"/>
      <c r="AU24" s="747"/>
      <c r="AV24" s="747"/>
      <c r="AW24" s="747"/>
      <c r="AX24" s="747"/>
      <c r="AY24" s="747"/>
      <c r="AZ24" s="747"/>
      <c r="BA24" s="748"/>
      <c r="BB24" s="148" t="str">
        <f>IF(AND(BC24="",'2_2計画週'!BC24&lt;&gt;""),'2_2計画週'!BC24,IF(AND(BC24="",'2_2計画週'!BC24=""),'2_2計画週'!BB24,""))</f>
        <v/>
      </c>
      <c r="BC24" s="226"/>
      <c r="BD24" s="175"/>
      <c r="BE24" s="175"/>
      <c r="BF24" s="175"/>
      <c r="BG24" s="175"/>
      <c r="BH24" s="175"/>
      <c r="BI24" s="175"/>
      <c r="BJ24" s="175"/>
      <c r="BK24" s="170"/>
    </row>
    <row r="25" spans="1:63" ht="12" customHeight="1">
      <c r="A25" s="24"/>
      <c r="B25" s="25"/>
      <c r="C25" s="25"/>
      <c r="D25" s="26"/>
      <c r="E25" s="752"/>
      <c r="F25" s="747"/>
      <c r="G25" s="747"/>
      <c r="H25" s="747"/>
      <c r="I25" s="747"/>
      <c r="J25" s="747"/>
      <c r="K25" s="747"/>
      <c r="L25" s="747"/>
      <c r="M25" s="747"/>
      <c r="N25" s="747"/>
      <c r="O25" s="747"/>
      <c r="P25" s="747"/>
      <c r="Q25" s="747"/>
      <c r="R25" s="747"/>
      <c r="S25" s="747"/>
      <c r="T25" s="747"/>
      <c r="U25" s="747"/>
      <c r="V25" s="747"/>
      <c r="W25" s="747"/>
      <c r="X25" s="747"/>
      <c r="Y25" s="747"/>
      <c r="Z25" s="747"/>
      <c r="AA25" s="747"/>
      <c r="AB25" s="747"/>
      <c r="AC25" s="747"/>
      <c r="AD25" s="747"/>
      <c r="AE25" s="747"/>
      <c r="AF25" s="747"/>
      <c r="AG25" s="747"/>
      <c r="AH25" s="747"/>
      <c r="AI25" s="747"/>
      <c r="AJ25" s="747"/>
      <c r="AK25" s="747"/>
      <c r="AL25" s="747"/>
      <c r="AM25" s="747"/>
      <c r="AN25" s="747"/>
      <c r="AO25" s="747"/>
      <c r="AP25" s="747"/>
      <c r="AQ25" s="747"/>
      <c r="AR25" s="747"/>
      <c r="AS25" s="747"/>
      <c r="AT25" s="747"/>
      <c r="AU25" s="747"/>
      <c r="AV25" s="747"/>
      <c r="AW25" s="747"/>
      <c r="AX25" s="747"/>
      <c r="AY25" s="747"/>
      <c r="AZ25" s="747"/>
      <c r="BA25" s="748"/>
      <c r="BB25" s="148" t="str">
        <f>IF(AND(BC25="",'2_2計画週'!BC25&lt;&gt;""),'2_2計画週'!BC25,IF(AND(BC25="",'2_2計画週'!BC25=""),'2_2計画週'!BB25,""))</f>
        <v/>
      </c>
      <c r="BC25" s="226"/>
      <c r="BD25" s="175"/>
      <c r="BE25" s="175"/>
      <c r="BF25" s="175"/>
      <c r="BG25" s="175"/>
      <c r="BH25" s="175"/>
      <c r="BI25" s="175"/>
      <c r="BJ25" s="175"/>
      <c r="BK25" s="170"/>
    </row>
    <row r="26" spans="1:63" ht="12" customHeight="1">
      <c r="A26" s="524">
        <v>0.5</v>
      </c>
      <c r="B26" s="525"/>
      <c r="C26" s="525"/>
      <c r="D26" s="527"/>
      <c r="E26" s="752"/>
      <c r="F26" s="747"/>
      <c r="G26" s="747"/>
      <c r="H26" s="747"/>
      <c r="I26" s="747"/>
      <c r="J26" s="747"/>
      <c r="K26" s="747"/>
      <c r="L26" s="747"/>
      <c r="M26" s="747"/>
      <c r="N26" s="747"/>
      <c r="O26" s="747"/>
      <c r="P26" s="747"/>
      <c r="Q26" s="747"/>
      <c r="R26" s="747"/>
      <c r="S26" s="747"/>
      <c r="T26" s="747"/>
      <c r="U26" s="747"/>
      <c r="V26" s="747"/>
      <c r="W26" s="747"/>
      <c r="X26" s="747"/>
      <c r="Y26" s="747"/>
      <c r="Z26" s="747"/>
      <c r="AA26" s="747"/>
      <c r="AB26" s="747"/>
      <c r="AC26" s="747"/>
      <c r="AD26" s="747"/>
      <c r="AE26" s="747"/>
      <c r="AF26" s="747"/>
      <c r="AG26" s="747"/>
      <c r="AH26" s="747"/>
      <c r="AI26" s="747"/>
      <c r="AJ26" s="747"/>
      <c r="AK26" s="747"/>
      <c r="AL26" s="747"/>
      <c r="AM26" s="747"/>
      <c r="AN26" s="747"/>
      <c r="AO26" s="747"/>
      <c r="AP26" s="747"/>
      <c r="AQ26" s="747"/>
      <c r="AR26" s="747"/>
      <c r="AS26" s="747"/>
      <c r="AT26" s="747"/>
      <c r="AU26" s="747"/>
      <c r="AV26" s="747"/>
      <c r="AW26" s="747"/>
      <c r="AX26" s="747"/>
      <c r="AY26" s="747"/>
      <c r="AZ26" s="747"/>
      <c r="BA26" s="748"/>
      <c r="BB26" s="148" t="str">
        <f>IF(AND(BC26="",'2_2計画週'!BC26&lt;&gt;""),'2_2計画週'!BC26,IF(AND(BC26="",'2_2計画週'!BC26=""),'2_2計画週'!BB26,""))</f>
        <v/>
      </c>
      <c r="BC26" s="226"/>
      <c r="BD26" s="175"/>
      <c r="BE26" s="175"/>
      <c r="BF26" s="175"/>
      <c r="BG26" s="175"/>
      <c r="BH26" s="175"/>
      <c r="BI26" s="175"/>
      <c r="BJ26" s="175"/>
      <c r="BK26" s="170"/>
    </row>
    <row r="27" spans="1:63" ht="12" customHeight="1">
      <c r="A27" s="526"/>
      <c r="B27" s="525"/>
      <c r="C27" s="525"/>
      <c r="D27" s="527"/>
      <c r="E27" s="752"/>
      <c r="F27" s="747"/>
      <c r="G27" s="747"/>
      <c r="H27" s="747"/>
      <c r="I27" s="747"/>
      <c r="J27" s="747"/>
      <c r="K27" s="747"/>
      <c r="L27" s="747"/>
      <c r="M27" s="747"/>
      <c r="N27" s="747"/>
      <c r="O27" s="747"/>
      <c r="P27" s="747"/>
      <c r="Q27" s="747"/>
      <c r="R27" s="747"/>
      <c r="S27" s="747"/>
      <c r="T27" s="747"/>
      <c r="U27" s="747"/>
      <c r="V27" s="747"/>
      <c r="W27" s="747"/>
      <c r="X27" s="747"/>
      <c r="Y27" s="747"/>
      <c r="Z27" s="747"/>
      <c r="AA27" s="747"/>
      <c r="AB27" s="747"/>
      <c r="AC27" s="747"/>
      <c r="AD27" s="747"/>
      <c r="AE27" s="747"/>
      <c r="AF27" s="747"/>
      <c r="AG27" s="747"/>
      <c r="AH27" s="747"/>
      <c r="AI27" s="747"/>
      <c r="AJ27" s="747"/>
      <c r="AK27" s="747"/>
      <c r="AL27" s="747"/>
      <c r="AM27" s="747"/>
      <c r="AN27" s="747"/>
      <c r="AO27" s="747"/>
      <c r="AP27" s="747"/>
      <c r="AQ27" s="747"/>
      <c r="AR27" s="747"/>
      <c r="AS27" s="747"/>
      <c r="AT27" s="747"/>
      <c r="AU27" s="747"/>
      <c r="AV27" s="747"/>
      <c r="AW27" s="747"/>
      <c r="AX27" s="747"/>
      <c r="AY27" s="747"/>
      <c r="AZ27" s="747"/>
      <c r="BA27" s="748"/>
      <c r="BB27" s="148" t="str">
        <f>IF(AND(BC27="",'2_2計画週'!BC27&lt;&gt;""),'2_2計画週'!BC27,IF(AND(BC27="",'2_2計画週'!BC27=""),'2_2計画週'!BB27,""))</f>
        <v/>
      </c>
      <c r="BC27" s="226"/>
      <c r="BD27" s="175"/>
      <c r="BE27" s="175"/>
      <c r="BF27" s="175"/>
      <c r="BG27" s="175"/>
      <c r="BH27" s="175"/>
      <c r="BI27" s="175"/>
      <c r="BJ27" s="175"/>
      <c r="BK27" s="170"/>
    </row>
    <row r="28" spans="1:63" ht="12" customHeight="1">
      <c r="A28" s="24"/>
      <c r="B28" s="25"/>
      <c r="C28" s="25"/>
      <c r="D28" s="26"/>
      <c r="E28" s="752"/>
      <c r="F28" s="747"/>
      <c r="G28" s="747"/>
      <c r="H28" s="747"/>
      <c r="I28" s="747"/>
      <c r="J28" s="747"/>
      <c r="K28" s="747"/>
      <c r="L28" s="747"/>
      <c r="M28" s="747"/>
      <c r="N28" s="747"/>
      <c r="O28" s="747"/>
      <c r="P28" s="747"/>
      <c r="Q28" s="747"/>
      <c r="R28" s="747"/>
      <c r="S28" s="747"/>
      <c r="T28" s="747"/>
      <c r="U28" s="747"/>
      <c r="V28" s="747"/>
      <c r="W28" s="747"/>
      <c r="X28" s="747"/>
      <c r="Y28" s="747"/>
      <c r="Z28" s="747"/>
      <c r="AA28" s="747"/>
      <c r="AB28" s="747"/>
      <c r="AC28" s="747"/>
      <c r="AD28" s="747"/>
      <c r="AE28" s="747"/>
      <c r="AF28" s="747"/>
      <c r="AG28" s="747"/>
      <c r="AH28" s="747"/>
      <c r="AI28" s="747"/>
      <c r="AJ28" s="747"/>
      <c r="AK28" s="747"/>
      <c r="AL28" s="747"/>
      <c r="AM28" s="747"/>
      <c r="AN28" s="747"/>
      <c r="AO28" s="747"/>
      <c r="AP28" s="747"/>
      <c r="AQ28" s="747"/>
      <c r="AR28" s="747"/>
      <c r="AS28" s="747"/>
      <c r="AT28" s="747"/>
      <c r="AU28" s="747"/>
      <c r="AV28" s="747"/>
      <c r="AW28" s="747"/>
      <c r="AX28" s="747"/>
      <c r="AY28" s="747"/>
      <c r="AZ28" s="747"/>
      <c r="BA28" s="748"/>
      <c r="BB28" s="148" t="str">
        <f>IF(AND(BC28="",'2_2計画週'!BC28&lt;&gt;""),'2_2計画週'!BC28,IF(AND(BC28="",'2_2計画週'!BC28=""),'2_2計画週'!BB28,""))</f>
        <v/>
      </c>
      <c r="BC28" s="226"/>
      <c r="BD28" s="175"/>
      <c r="BE28" s="175"/>
      <c r="BF28" s="175"/>
      <c r="BG28" s="175"/>
      <c r="BH28" s="175"/>
      <c r="BI28" s="175"/>
      <c r="BJ28" s="175"/>
      <c r="BK28" s="170"/>
    </row>
    <row r="29" spans="1:63" ht="12" customHeight="1">
      <c r="A29" s="24"/>
      <c r="B29" s="25"/>
      <c r="C29" s="25"/>
      <c r="D29" s="26"/>
      <c r="E29" s="752"/>
      <c r="F29" s="747"/>
      <c r="G29" s="747"/>
      <c r="H29" s="747"/>
      <c r="I29" s="747"/>
      <c r="J29" s="747"/>
      <c r="K29" s="747"/>
      <c r="L29" s="747"/>
      <c r="M29" s="747"/>
      <c r="N29" s="747"/>
      <c r="O29" s="747"/>
      <c r="P29" s="747"/>
      <c r="Q29" s="747"/>
      <c r="R29" s="747"/>
      <c r="S29" s="747"/>
      <c r="T29" s="747"/>
      <c r="U29" s="747"/>
      <c r="V29" s="747"/>
      <c r="W29" s="747"/>
      <c r="X29" s="747"/>
      <c r="Y29" s="747"/>
      <c r="Z29" s="747"/>
      <c r="AA29" s="747"/>
      <c r="AB29" s="747"/>
      <c r="AC29" s="747"/>
      <c r="AD29" s="747"/>
      <c r="AE29" s="747"/>
      <c r="AF29" s="747"/>
      <c r="AG29" s="747"/>
      <c r="AH29" s="747"/>
      <c r="AI29" s="747"/>
      <c r="AJ29" s="747"/>
      <c r="AK29" s="747"/>
      <c r="AL29" s="747"/>
      <c r="AM29" s="747"/>
      <c r="AN29" s="747"/>
      <c r="AO29" s="747"/>
      <c r="AP29" s="747"/>
      <c r="AQ29" s="747"/>
      <c r="AR29" s="747"/>
      <c r="AS29" s="747"/>
      <c r="AT29" s="747"/>
      <c r="AU29" s="747"/>
      <c r="AV29" s="747"/>
      <c r="AW29" s="747"/>
      <c r="AX29" s="747"/>
      <c r="AY29" s="747"/>
      <c r="AZ29" s="747"/>
      <c r="BA29" s="748"/>
      <c r="BB29" s="148" t="str">
        <f>IF(AND(BC29="",'2_2計画週'!BC29&lt;&gt;""),'2_2計画週'!BC29,IF(AND(BC29="",'2_2計画週'!BC29=""),'2_2計画週'!BB29,""))</f>
        <v/>
      </c>
      <c r="BC29" s="226"/>
      <c r="BD29" s="175"/>
      <c r="BE29" s="175"/>
      <c r="BF29" s="175"/>
      <c r="BG29" s="175"/>
      <c r="BH29" s="175"/>
      <c r="BI29" s="175"/>
      <c r="BJ29" s="175"/>
      <c r="BK29" s="170"/>
    </row>
    <row r="30" spans="1:63" ht="12" customHeight="1">
      <c r="A30" s="524">
        <v>0.58333333333333337</v>
      </c>
      <c r="B30" s="525"/>
      <c r="C30" s="525"/>
      <c r="D30" s="527"/>
      <c r="E30" s="752"/>
      <c r="F30" s="747"/>
      <c r="G30" s="747"/>
      <c r="H30" s="747"/>
      <c r="I30" s="747"/>
      <c r="J30" s="747"/>
      <c r="K30" s="747"/>
      <c r="L30" s="747"/>
      <c r="M30" s="747"/>
      <c r="N30" s="747"/>
      <c r="O30" s="747"/>
      <c r="P30" s="747"/>
      <c r="Q30" s="747"/>
      <c r="R30" s="747"/>
      <c r="S30" s="747"/>
      <c r="T30" s="747"/>
      <c r="U30" s="747"/>
      <c r="V30" s="747"/>
      <c r="W30" s="747"/>
      <c r="X30" s="747"/>
      <c r="Y30" s="747"/>
      <c r="Z30" s="747"/>
      <c r="AA30" s="747"/>
      <c r="AB30" s="747"/>
      <c r="AC30" s="747"/>
      <c r="AD30" s="747"/>
      <c r="AE30" s="747"/>
      <c r="AF30" s="747"/>
      <c r="AG30" s="747"/>
      <c r="AH30" s="747"/>
      <c r="AI30" s="747"/>
      <c r="AJ30" s="747"/>
      <c r="AK30" s="747"/>
      <c r="AL30" s="747"/>
      <c r="AM30" s="747"/>
      <c r="AN30" s="747"/>
      <c r="AO30" s="747"/>
      <c r="AP30" s="747"/>
      <c r="AQ30" s="747"/>
      <c r="AR30" s="747"/>
      <c r="AS30" s="747"/>
      <c r="AT30" s="747"/>
      <c r="AU30" s="747"/>
      <c r="AV30" s="747"/>
      <c r="AW30" s="747"/>
      <c r="AX30" s="747"/>
      <c r="AY30" s="747"/>
      <c r="AZ30" s="747"/>
      <c r="BA30" s="748"/>
      <c r="BB30" s="148" t="str">
        <f>IF(AND(BC30="",'2_2計画週'!BC30&lt;&gt;""),'2_2計画週'!BC30,IF(AND(BC30="",'2_2計画週'!BC30=""),'2_2計画週'!BB30,""))</f>
        <v/>
      </c>
      <c r="BC30" s="226"/>
      <c r="BD30" s="175"/>
      <c r="BE30" s="175"/>
      <c r="BF30" s="175"/>
      <c r="BG30" s="175"/>
      <c r="BH30" s="175"/>
      <c r="BI30" s="175"/>
      <c r="BJ30" s="175"/>
      <c r="BK30" s="170"/>
    </row>
    <row r="31" spans="1:63" ht="12" customHeight="1">
      <c r="A31" s="526"/>
      <c r="B31" s="525"/>
      <c r="C31" s="525"/>
      <c r="D31" s="527"/>
      <c r="E31" s="752"/>
      <c r="F31" s="747"/>
      <c r="G31" s="747"/>
      <c r="H31" s="747"/>
      <c r="I31" s="747"/>
      <c r="J31" s="747"/>
      <c r="K31" s="747"/>
      <c r="L31" s="747"/>
      <c r="M31" s="747"/>
      <c r="N31" s="747"/>
      <c r="O31" s="747"/>
      <c r="P31" s="747"/>
      <c r="Q31" s="747"/>
      <c r="R31" s="747"/>
      <c r="S31" s="747"/>
      <c r="T31" s="747"/>
      <c r="U31" s="747"/>
      <c r="V31" s="747"/>
      <c r="W31" s="747"/>
      <c r="X31" s="747"/>
      <c r="Y31" s="747"/>
      <c r="Z31" s="751"/>
      <c r="AA31" s="751"/>
      <c r="AB31" s="751"/>
      <c r="AC31" s="751"/>
      <c r="AD31" s="751"/>
      <c r="AE31" s="751"/>
      <c r="AF31" s="751"/>
      <c r="AG31" s="747"/>
      <c r="AH31" s="747"/>
      <c r="AI31" s="747"/>
      <c r="AJ31" s="747"/>
      <c r="AK31" s="747"/>
      <c r="AL31" s="747"/>
      <c r="AM31" s="747"/>
      <c r="AN31" s="747"/>
      <c r="AO31" s="747"/>
      <c r="AP31" s="747"/>
      <c r="AQ31" s="747"/>
      <c r="AR31" s="747"/>
      <c r="AS31" s="747"/>
      <c r="AT31" s="747"/>
      <c r="AU31" s="747"/>
      <c r="AV31" s="747"/>
      <c r="AW31" s="747"/>
      <c r="AX31" s="747"/>
      <c r="AY31" s="747"/>
      <c r="AZ31" s="747"/>
      <c r="BA31" s="748"/>
      <c r="BB31" s="148" t="str">
        <f>IF(AND(BC31="",'2_2計画週'!BC31&lt;&gt;""),'2_2計画週'!BC31,IF(AND(BC31="",'2_2計画週'!BC31=""),'2_2計画週'!BB31,""))</f>
        <v/>
      </c>
      <c r="BC31" s="226"/>
      <c r="BD31" s="175"/>
      <c r="BE31" s="175"/>
      <c r="BF31" s="175"/>
      <c r="BG31" s="175"/>
      <c r="BH31" s="175"/>
      <c r="BI31" s="175"/>
      <c r="BJ31" s="175"/>
      <c r="BK31" s="170"/>
    </row>
    <row r="32" spans="1:63" ht="12" customHeight="1">
      <c r="A32" s="24"/>
      <c r="B32" s="25"/>
      <c r="C32" s="25"/>
      <c r="D32" s="26"/>
      <c r="E32" s="752"/>
      <c r="F32" s="747"/>
      <c r="G32" s="747"/>
      <c r="H32" s="747"/>
      <c r="I32" s="747"/>
      <c r="J32" s="747"/>
      <c r="K32" s="747"/>
      <c r="L32" s="747"/>
      <c r="M32" s="747"/>
      <c r="N32" s="747"/>
      <c r="O32" s="747"/>
      <c r="P32" s="747"/>
      <c r="Q32" s="747"/>
      <c r="R32" s="747"/>
      <c r="S32" s="747"/>
      <c r="T32" s="747"/>
      <c r="U32" s="747"/>
      <c r="V32" s="747"/>
      <c r="W32" s="747"/>
      <c r="X32" s="747"/>
      <c r="Y32" s="747"/>
      <c r="Z32" s="747"/>
      <c r="AA32" s="747"/>
      <c r="AB32" s="747"/>
      <c r="AC32" s="747"/>
      <c r="AD32" s="747"/>
      <c r="AE32" s="747"/>
      <c r="AF32" s="747"/>
      <c r="AG32" s="747"/>
      <c r="AH32" s="747"/>
      <c r="AI32" s="747"/>
      <c r="AJ32" s="747"/>
      <c r="AK32" s="747"/>
      <c r="AL32" s="747"/>
      <c r="AM32" s="747"/>
      <c r="AN32" s="747"/>
      <c r="AO32" s="747"/>
      <c r="AP32" s="747"/>
      <c r="AQ32" s="747"/>
      <c r="AR32" s="747"/>
      <c r="AS32" s="747"/>
      <c r="AT32" s="747"/>
      <c r="AU32" s="747"/>
      <c r="AV32" s="747"/>
      <c r="AW32" s="747"/>
      <c r="AX32" s="747"/>
      <c r="AY32" s="747"/>
      <c r="AZ32" s="747"/>
      <c r="BA32" s="748"/>
      <c r="BB32" s="148" t="str">
        <f>IF(AND(BC32="",'2_2計画週'!BC32&lt;&gt;""),'2_2計画週'!BC32,IF(AND(BC32="",'2_2計画週'!BC32=""),'2_2計画週'!BB32,""))</f>
        <v/>
      </c>
      <c r="BC32" s="226"/>
      <c r="BD32" s="175"/>
      <c r="BE32" s="175"/>
      <c r="BF32" s="175"/>
      <c r="BG32" s="175"/>
      <c r="BH32" s="175"/>
      <c r="BI32" s="175"/>
      <c r="BJ32" s="175"/>
      <c r="BK32" s="170"/>
    </row>
    <row r="33" spans="1:63" ht="12" customHeight="1">
      <c r="A33" s="24"/>
      <c r="B33" s="25"/>
      <c r="C33" s="25"/>
      <c r="D33" s="26"/>
      <c r="E33" s="752"/>
      <c r="F33" s="747"/>
      <c r="G33" s="747"/>
      <c r="H33" s="747"/>
      <c r="I33" s="747"/>
      <c r="J33" s="747"/>
      <c r="K33" s="747"/>
      <c r="L33" s="747"/>
      <c r="M33" s="747"/>
      <c r="N33" s="747"/>
      <c r="O33" s="747"/>
      <c r="P33" s="747"/>
      <c r="Q33" s="747"/>
      <c r="R33" s="747"/>
      <c r="S33" s="747"/>
      <c r="T33" s="747"/>
      <c r="U33" s="747"/>
      <c r="V33" s="747"/>
      <c r="W33" s="747"/>
      <c r="X33" s="747"/>
      <c r="Y33" s="747"/>
      <c r="Z33" s="747"/>
      <c r="AA33" s="747"/>
      <c r="AB33" s="747"/>
      <c r="AC33" s="747"/>
      <c r="AD33" s="747"/>
      <c r="AE33" s="747"/>
      <c r="AF33" s="747"/>
      <c r="AG33" s="747"/>
      <c r="AH33" s="747"/>
      <c r="AI33" s="747"/>
      <c r="AJ33" s="747"/>
      <c r="AK33" s="747"/>
      <c r="AL33" s="747"/>
      <c r="AM33" s="747"/>
      <c r="AN33" s="747"/>
      <c r="AO33" s="747"/>
      <c r="AP33" s="747"/>
      <c r="AQ33" s="747"/>
      <c r="AR33" s="747"/>
      <c r="AS33" s="747"/>
      <c r="AT33" s="747"/>
      <c r="AU33" s="747"/>
      <c r="AV33" s="747"/>
      <c r="AW33" s="747"/>
      <c r="AX33" s="747"/>
      <c r="AY33" s="747"/>
      <c r="AZ33" s="747"/>
      <c r="BA33" s="748"/>
      <c r="BB33" s="148" t="str">
        <f>IF(AND(BC33="",'2_2計画週'!BC33&lt;&gt;""),'2_2計画週'!BC33,IF(AND(BC33="",'2_2計画週'!BC33=""),'2_2計画週'!BB33,""))</f>
        <v/>
      </c>
      <c r="BC33" s="226"/>
      <c r="BD33" s="175"/>
      <c r="BE33" s="175"/>
      <c r="BF33" s="175"/>
      <c r="BG33" s="175"/>
      <c r="BH33" s="175"/>
      <c r="BI33" s="175"/>
      <c r="BJ33" s="175"/>
      <c r="BK33" s="170"/>
    </row>
    <row r="34" spans="1:63" ht="12" customHeight="1">
      <c r="A34" s="524">
        <v>0.66666666666666663</v>
      </c>
      <c r="B34" s="525"/>
      <c r="C34" s="525"/>
      <c r="D34" s="527"/>
      <c r="E34" s="752"/>
      <c r="F34" s="747"/>
      <c r="G34" s="747"/>
      <c r="H34" s="747"/>
      <c r="I34" s="747"/>
      <c r="J34" s="747"/>
      <c r="K34" s="747"/>
      <c r="L34" s="747"/>
      <c r="M34" s="747"/>
      <c r="N34" s="747"/>
      <c r="O34" s="747"/>
      <c r="P34" s="747"/>
      <c r="Q34" s="747"/>
      <c r="R34" s="747"/>
      <c r="S34" s="747"/>
      <c r="T34" s="747"/>
      <c r="U34" s="747"/>
      <c r="V34" s="747"/>
      <c r="W34" s="747"/>
      <c r="X34" s="747"/>
      <c r="Y34" s="747"/>
      <c r="Z34" s="747"/>
      <c r="AA34" s="747"/>
      <c r="AB34" s="747"/>
      <c r="AC34" s="747"/>
      <c r="AD34" s="747"/>
      <c r="AE34" s="747"/>
      <c r="AF34" s="747"/>
      <c r="AG34" s="747"/>
      <c r="AH34" s="747"/>
      <c r="AI34" s="747"/>
      <c r="AJ34" s="747"/>
      <c r="AK34" s="747"/>
      <c r="AL34" s="747"/>
      <c r="AM34" s="747"/>
      <c r="AN34" s="747"/>
      <c r="AO34" s="747"/>
      <c r="AP34" s="747"/>
      <c r="AQ34" s="747"/>
      <c r="AR34" s="747"/>
      <c r="AS34" s="747"/>
      <c r="AT34" s="747"/>
      <c r="AU34" s="747"/>
      <c r="AV34" s="747"/>
      <c r="AW34" s="747"/>
      <c r="AX34" s="747"/>
      <c r="AY34" s="747"/>
      <c r="AZ34" s="747"/>
      <c r="BA34" s="748"/>
      <c r="BB34" s="149" t="str">
        <f>IF(AND(BC34="",'2_2計画週'!BC34&lt;&gt;""),'2_2計画週'!BC34,IF(AND(BC34="",'2_2計画週'!BC34=""),'2_2計画週'!BB34,""))</f>
        <v/>
      </c>
      <c r="BC34" s="230"/>
      <c r="BD34" s="171"/>
      <c r="BE34" s="171"/>
      <c r="BF34" s="171"/>
      <c r="BG34" s="171"/>
      <c r="BH34" s="171"/>
      <c r="BI34" s="171"/>
      <c r="BJ34" s="171"/>
      <c r="BK34" s="172"/>
    </row>
    <row r="35" spans="1:63" ht="12" customHeight="1">
      <c r="A35" s="526"/>
      <c r="B35" s="525"/>
      <c r="C35" s="525"/>
      <c r="D35" s="527"/>
      <c r="E35" s="752"/>
      <c r="F35" s="747"/>
      <c r="G35" s="747"/>
      <c r="H35" s="747"/>
      <c r="I35" s="747"/>
      <c r="J35" s="747"/>
      <c r="K35" s="747"/>
      <c r="L35" s="747"/>
      <c r="M35" s="747"/>
      <c r="N35" s="747"/>
      <c r="O35" s="747"/>
      <c r="P35" s="747"/>
      <c r="Q35" s="747"/>
      <c r="R35" s="747"/>
      <c r="S35" s="747"/>
      <c r="T35" s="747"/>
      <c r="U35" s="747"/>
      <c r="V35" s="747"/>
      <c r="W35" s="747"/>
      <c r="X35" s="747"/>
      <c r="Y35" s="747"/>
      <c r="Z35" s="747"/>
      <c r="AA35" s="747"/>
      <c r="AB35" s="747"/>
      <c r="AC35" s="747"/>
      <c r="AD35" s="747"/>
      <c r="AE35" s="747"/>
      <c r="AF35" s="747"/>
      <c r="AG35" s="747"/>
      <c r="AH35" s="747"/>
      <c r="AI35" s="747"/>
      <c r="AJ35" s="747"/>
      <c r="AK35" s="747"/>
      <c r="AL35" s="747"/>
      <c r="AM35" s="747"/>
      <c r="AN35" s="747"/>
      <c r="AO35" s="747"/>
      <c r="AP35" s="747"/>
      <c r="AQ35" s="747"/>
      <c r="AR35" s="747"/>
      <c r="AS35" s="747"/>
      <c r="AT35" s="747"/>
      <c r="AU35" s="747"/>
      <c r="AV35" s="747"/>
      <c r="AW35" s="747"/>
      <c r="AX35" s="747"/>
      <c r="AY35" s="747"/>
      <c r="AZ35" s="747"/>
      <c r="BA35" s="748"/>
      <c r="BB35" s="62" t="s">
        <v>42</v>
      </c>
      <c r="BC35" s="18"/>
      <c r="BD35" s="18"/>
      <c r="BE35" s="18"/>
      <c r="BF35" s="18"/>
      <c r="BG35" s="18"/>
      <c r="BH35" s="18"/>
      <c r="BI35" s="18"/>
      <c r="BJ35" s="18"/>
      <c r="BK35" s="19"/>
    </row>
    <row r="36" spans="1:63" ht="12" customHeight="1">
      <c r="A36" s="24"/>
      <c r="B36" s="25"/>
      <c r="C36" s="25"/>
      <c r="D36" s="26"/>
      <c r="E36" s="752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  <c r="AD36" s="747"/>
      <c r="AE36" s="747"/>
      <c r="AF36" s="747"/>
      <c r="AG36" s="747"/>
      <c r="AH36" s="747"/>
      <c r="AI36" s="747"/>
      <c r="AJ36" s="747"/>
      <c r="AK36" s="747"/>
      <c r="AL36" s="747"/>
      <c r="AM36" s="747"/>
      <c r="AN36" s="747"/>
      <c r="AO36" s="747"/>
      <c r="AP36" s="747"/>
      <c r="AQ36" s="747"/>
      <c r="AR36" s="747"/>
      <c r="AS36" s="747"/>
      <c r="AT36" s="747"/>
      <c r="AU36" s="747"/>
      <c r="AV36" s="747"/>
      <c r="AW36" s="747"/>
      <c r="AX36" s="747"/>
      <c r="AY36" s="747"/>
      <c r="AZ36" s="747"/>
      <c r="BA36" s="748"/>
      <c r="BB36" s="214" t="str">
        <f>IF(AND(BC36="",'2_2計画週'!BC36&lt;&gt;""),'2_2計画週'!BC36,IF(AND(BC36="",'2_2計画週'!BC36=""),'2_2計画週'!BB36,""))</f>
        <v/>
      </c>
      <c r="BC36" s="238"/>
      <c r="BD36" s="198"/>
      <c r="BE36" s="198"/>
      <c r="BF36" s="198"/>
      <c r="BG36" s="198"/>
      <c r="BH36" s="198"/>
      <c r="BI36" s="198"/>
      <c r="BJ36" s="198"/>
      <c r="BK36" s="199"/>
    </row>
    <row r="37" spans="1:63" ht="12" customHeight="1">
      <c r="A37" s="24"/>
      <c r="B37" s="25"/>
      <c r="C37" s="25"/>
      <c r="D37" s="26"/>
      <c r="E37" s="752"/>
      <c r="F37" s="747"/>
      <c r="G37" s="747"/>
      <c r="H37" s="747"/>
      <c r="I37" s="747"/>
      <c r="J37" s="747"/>
      <c r="K37" s="747"/>
      <c r="L37" s="747"/>
      <c r="M37" s="747"/>
      <c r="N37" s="747"/>
      <c r="O37" s="747"/>
      <c r="P37" s="747"/>
      <c r="Q37" s="747"/>
      <c r="R37" s="747"/>
      <c r="S37" s="747"/>
      <c r="T37" s="747"/>
      <c r="U37" s="747"/>
      <c r="V37" s="747"/>
      <c r="W37" s="747"/>
      <c r="X37" s="747"/>
      <c r="Y37" s="747"/>
      <c r="Z37" s="747"/>
      <c r="AA37" s="747"/>
      <c r="AB37" s="747"/>
      <c r="AC37" s="747"/>
      <c r="AD37" s="747"/>
      <c r="AE37" s="747"/>
      <c r="AF37" s="747"/>
      <c r="AG37" s="747"/>
      <c r="AH37" s="747"/>
      <c r="AI37" s="747"/>
      <c r="AJ37" s="747"/>
      <c r="AK37" s="747"/>
      <c r="AL37" s="747"/>
      <c r="AM37" s="747"/>
      <c r="AN37" s="747"/>
      <c r="AO37" s="747"/>
      <c r="AP37" s="747"/>
      <c r="AQ37" s="747"/>
      <c r="AR37" s="747"/>
      <c r="AS37" s="747"/>
      <c r="AT37" s="747"/>
      <c r="AU37" s="747"/>
      <c r="AV37" s="747"/>
      <c r="AW37" s="747"/>
      <c r="AX37" s="747"/>
      <c r="AY37" s="747"/>
      <c r="AZ37" s="747"/>
      <c r="BA37" s="748"/>
      <c r="BB37" s="215" t="str">
        <f>IF(AND(BC37="",'2_2計画週'!BC37&lt;&gt;""),'2_2計画週'!BC37,IF(AND(BC37="",'2_2計画週'!BC37=""),'2_2計画週'!BB37,""))</f>
        <v/>
      </c>
      <c r="BC37" s="239"/>
      <c r="BD37" s="200"/>
      <c r="BE37" s="200"/>
      <c r="BF37" s="200"/>
      <c r="BG37" s="200"/>
      <c r="BH37" s="200"/>
      <c r="BI37" s="200"/>
      <c r="BJ37" s="200"/>
      <c r="BK37" s="208"/>
    </row>
    <row r="38" spans="1:63" ht="12" customHeight="1">
      <c r="A38" s="524">
        <v>0.75</v>
      </c>
      <c r="B38" s="525"/>
      <c r="C38" s="525"/>
      <c r="D38" s="527"/>
      <c r="E38" s="752"/>
      <c r="F38" s="747"/>
      <c r="G38" s="747"/>
      <c r="H38" s="747"/>
      <c r="I38" s="747"/>
      <c r="J38" s="747"/>
      <c r="K38" s="747"/>
      <c r="L38" s="747"/>
      <c r="M38" s="747"/>
      <c r="N38" s="747"/>
      <c r="O38" s="747"/>
      <c r="P38" s="747"/>
      <c r="Q38" s="747"/>
      <c r="R38" s="747"/>
      <c r="S38" s="747"/>
      <c r="T38" s="747"/>
      <c r="U38" s="747"/>
      <c r="V38" s="747"/>
      <c r="W38" s="747"/>
      <c r="X38" s="747"/>
      <c r="Y38" s="747"/>
      <c r="Z38" s="747"/>
      <c r="AA38" s="747"/>
      <c r="AB38" s="747"/>
      <c r="AC38" s="747"/>
      <c r="AD38" s="747"/>
      <c r="AE38" s="747"/>
      <c r="AF38" s="747"/>
      <c r="AG38" s="747"/>
      <c r="AH38" s="747"/>
      <c r="AI38" s="747"/>
      <c r="AJ38" s="747"/>
      <c r="AK38" s="747"/>
      <c r="AL38" s="747"/>
      <c r="AM38" s="747"/>
      <c r="AN38" s="747"/>
      <c r="AO38" s="747"/>
      <c r="AP38" s="747"/>
      <c r="AQ38" s="747"/>
      <c r="AR38" s="747"/>
      <c r="AS38" s="747"/>
      <c r="AT38" s="747"/>
      <c r="AU38" s="747"/>
      <c r="AV38" s="747"/>
      <c r="AW38" s="747"/>
      <c r="AX38" s="747"/>
      <c r="AY38" s="747"/>
      <c r="AZ38" s="747"/>
      <c r="BA38" s="748"/>
      <c r="BB38" s="215" t="str">
        <f>IF(AND(BC38="",'2_2計画週'!BC38&lt;&gt;""),'2_2計画週'!BC38,IF(AND(BC38="",'2_2計画週'!BC38=""),'2_2計画週'!BB38,""))</f>
        <v/>
      </c>
      <c r="BC38" s="239"/>
      <c r="BD38" s="200"/>
      <c r="BE38" s="200"/>
      <c r="BF38" s="200"/>
      <c r="BG38" s="200"/>
      <c r="BH38" s="200"/>
      <c r="BI38" s="200"/>
      <c r="BJ38" s="200"/>
      <c r="BK38" s="208"/>
    </row>
    <row r="39" spans="1:63" ht="12" customHeight="1">
      <c r="A39" s="526"/>
      <c r="B39" s="525"/>
      <c r="C39" s="525"/>
      <c r="D39" s="527"/>
      <c r="E39" s="752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7"/>
      <c r="S39" s="747"/>
      <c r="T39" s="747"/>
      <c r="U39" s="747"/>
      <c r="V39" s="747"/>
      <c r="W39" s="747"/>
      <c r="X39" s="747"/>
      <c r="Y39" s="747"/>
      <c r="Z39" s="747"/>
      <c r="AA39" s="747"/>
      <c r="AB39" s="747"/>
      <c r="AC39" s="747"/>
      <c r="AD39" s="747"/>
      <c r="AE39" s="747"/>
      <c r="AF39" s="747"/>
      <c r="AG39" s="747"/>
      <c r="AH39" s="747"/>
      <c r="AI39" s="747"/>
      <c r="AJ39" s="747"/>
      <c r="AK39" s="747"/>
      <c r="AL39" s="747"/>
      <c r="AM39" s="747"/>
      <c r="AN39" s="747"/>
      <c r="AO39" s="747"/>
      <c r="AP39" s="747"/>
      <c r="AQ39" s="747"/>
      <c r="AR39" s="747"/>
      <c r="AS39" s="747"/>
      <c r="AT39" s="747"/>
      <c r="AU39" s="747"/>
      <c r="AV39" s="747"/>
      <c r="AW39" s="747"/>
      <c r="AX39" s="747"/>
      <c r="AY39" s="747"/>
      <c r="AZ39" s="747"/>
      <c r="BA39" s="748"/>
      <c r="BB39" s="215" t="str">
        <f>IF(AND(BC39="",'2_2計画週'!BC39&lt;&gt;""),'2_2計画週'!BC39,IF(AND(BC39="",'2_2計画週'!BC39=""),'2_2計画週'!BB39,""))</f>
        <v/>
      </c>
      <c r="BC39" s="239"/>
      <c r="BD39" s="200"/>
      <c r="BE39" s="200"/>
      <c r="BF39" s="200"/>
      <c r="BG39" s="200"/>
      <c r="BH39" s="200"/>
      <c r="BI39" s="200"/>
      <c r="BJ39" s="200"/>
      <c r="BK39" s="208"/>
    </row>
    <row r="40" spans="1:63" ht="12" customHeight="1">
      <c r="A40" s="24"/>
      <c r="B40" s="25"/>
      <c r="C40" s="25"/>
      <c r="D40" s="26"/>
      <c r="E40" s="752"/>
      <c r="F40" s="747"/>
      <c r="G40" s="747"/>
      <c r="H40" s="747"/>
      <c r="I40" s="747"/>
      <c r="J40" s="747"/>
      <c r="K40" s="747"/>
      <c r="L40" s="747"/>
      <c r="M40" s="747"/>
      <c r="N40" s="747"/>
      <c r="O40" s="747"/>
      <c r="P40" s="747"/>
      <c r="Q40" s="747"/>
      <c r="R40" s="747"/>
      <c r="S40" s="747"/>
      <c r="T40" s="747"/>
      <c r="U40" s="747"/>
      <c r="V40" s="747"/>
      <c r="W40" s="747"/>
      <c r="X40" s="747"/>
      <c r="Y40" s="747"/>
      <c r="Z40" s="747"/>
      <c r="AA40" s="747"/>
      <c r="AB40" s="747"/>
      <c r="AC40" s="747"/>
      <c r="AD40" s="747"/>
      <c r="AE40" s="747"/>
      <c r="AF40" s="747"/>
      <c r="AG40" s="747"/>
      <c r="AH40" s="747"/>
      <c r="AI40" s="747"/>
      <c r="AJ40" s="747"/>
      <c r="AK40" s="747"/>
      <c r="AL40" s="747"/>
      <c r="AM40" s="747"/>
      <c r="AN40" s="747"/>
      <c r="AO40" s="747"/>
      <c r="AP40" s="747"/>
      <c r="AQ40" s="747"/>
      <c r="AR40" s="747"/>
      <c r="AS40" s="747"/>
      <c r="AT40" s="747"/>
      <c r="AU40" s="747"/>
      <c r="AV40" s="747"/>
      <c r="AW40" s="747"/>
      <c r="AX40" s="747"/>
      <c r="AY40" s="747"/>
      <c r="AZ40" s="747"/>
      <c r="BA40" s="748"/>
      <c r="BB40" s="215" t="str">
        <f>IF(AND(BC40="",'2_2計画週'!BC40&lt;&gt;""),'2_2計画週'!BC40,IF(AND(BC40="",'2_2計画週'!BC40=""),'2_2計画週'!BB40,""))</f>
        <v/>
      </c>
      <c r="BC40" s="239"/>
      <c r="BD40" s="200"/>
      <c r="BE40" s="200"/>
      <c r="BF40" s="200"/>
      <c r="BG40" s="200"/>
      <c r="BH40" s="200"/>
      <c r="BI40" s="200"/>
      <c r="BJ40" s="200"/>
      <c r="BK40" s="208"/>
    </row>
    <row r="41" spans="1:63" ht="12" customHeight="1">
      <c r="A41" s="24"/>
      <c r="B41" s="25"/>
      <c r="C41" s="25"/>
      <c r="D41" s="26"/>
      <c r="E41" s="752"/>
      <c r="F41" s="747"/>
      <c r="G41" s="747"/>
      <c r="H41" s="747"/>
      <c r="I41" s="747"/>
      <c r="J41" s="747"/>
      <c r="K41" s="747"/>
      <c r="L41" s="747"/>
      <c r="M41" s="747"/>
      <c r="N41" s="747"/>
      <c r="O41" s="747"/>
      <c r="P41" s="747"/>
      <c r="Q41" s="747"/>
      <c r="R41" s="747"/>
      <c r="S41" s="747"/>
      <c r="T41" s="747"/>
      <c r="U41" s="747"/>
      <c r="V41" s="747"/>
      <c r="W41" s="747"/>
      <c r="X41" s="747"/>
      <c r="Y41" s="747"/>
      <c r="Z41" s="747"/>
      <c r="AA41" s="747"/>
      <c r="AB41" s="747"/>
      <c r="AC41" s="747"/>
      <c r="AD41" s="747"/>
      <c r="AE41" s="747"/>
      <c r="AF41" s="747"/>
      <c r="AG41" s="747"/>
      <c r="AH41" s="747"/>
      <c r="AI41" s="747"/>
      <c r="AJ41" s="747"/>
      <c r="AK41" s="747"/>
      <c r="AL41" s="747"/>
      <c r="AM41" s="747"/>
      <c r="AN41" s="747"/>
      <c r="AO41" s="747"/>
      <c r="AP41" s="747"/>
      <c r="AQ41" s="747"/>
      <c r="AR41" s="747"/>
      <c r="AS41" s="747"/>
      <c r="AT41" s="747"/>
      <c r="AU41" s="747"/>
      <c r="AV41" s="747"/>
      <c r="AW41" s="747"/>
      <c r="AX41" s="747"/>
      <c r="AY41" s="747"/>
      <c r="AZ41" s="747"/>
      <c r="BA41" s="748"/>
      <c r="BB41" s="215" t="str">
        <f>IF(AND(BC41="",'2_2計画週'!BC41&lt;&gt;""),'2_2計画週'!BC41,IF(AND(BC41="",'2_2計画週'!BC41=""),'2_2計画週'!BB41,""))</f>
        <v/>
      </c>
      <c r="BC41" s="239"/>
      <c r="BD41" s="200"/>
      <c r="BE41" s="200"/>
      <c r="BF41" s="200"/>
      <c r="BG41" s="200"/>
      <c r="BH41" s="200"/>
      <c r="BI41" s="200"/>
      <c r="BJ41" s="200"/>
      <c r="BK41" s="208"/>
    </row>
    <row r="42" spans="1:63" ht="12" customHeight="1">
      <c r="A42" s="524">
        <v>0.83333333333333337</v>
      </c>
      <c r="B42" s="525"/>
      <c r="C42" s="525"/>
      <c r="D42" s="527"/>
      <c r="E42" s="752"/>
      <c r="F42" s="747"/>
      <c r="G42" s="747"/>
      <c r="H42" s="747"/>
      <c r="I42" s="747"/>
      <c r="J42" s="747"/>
      <c r="K42" s="747"/>
      <c r="L42" s="747"/>
      <c r="M42" s="747"/>
      <c r="N42" s="747"/>
      <c r="O42" s="747"/>
      <c r="P42" s="747"/>
      <c r="Q42" s="747"/>
      <c r="R42" s="747"/>
      <c r="S42" s="747"/>
      <c r="T42" s="747"/>
      <c r="U42" s="747"/>
      <c r="V42" s="747"/>
      <c r="W42" s="747"/>
      <c r="X42" s="747"/>
      <c r="Y42" s="747"/>
      <c r="Z42" s="747"/>
      <c r="AA42" s="747"/>
      <c r="AB42" s="747"/>
      <c r="AC42" s="747"/>
      <c r="AD42" s="747"/>
      <c r="AE42" s="747"/>
      <c r="AF42" s="747"/>
      <c r="AG42" s="747"/>
      <c r="AH42" s="747"/>
      <c r="AI42" s="747"/>
      <c r="AJ42" s="747"/>
      <c r="AK42" s="747"/>
      <c r="AL42" s="747"/>
      <c r="AM42" s="747"/>
      <c r="AN42" s="747"/>
      <c r="AO42" s="747"/>
      <c r="AP42" s="747"/>
      <c r="AQ42" s="747"/>
      <c r="AR42" s="747"/>
      <c r="AS42" s="747"/>
      <c r="AT42" s="747"/>
      <c r="AU42" s="747"/>
      <c r="AV42" s="747"/>
      <c r="AW42" s="747"/>
      <c r="AX42" s="747"/>
      <c r="AY42" s="747"/>
      <c r="AZ42" s="747"/>
      <c r="BA42" s="748"/>
      <c r="BB42" s="215" t="str">
        <f>IF(AND(BC42="",'2_2計画週'!BC42&lt;&gt;""),'2_2計画週'!BC42,IF(AND(BC42="",'2_2計画週'!BC42=""),'2_2計画週'!BB42,""))</f>
        <v/>
      </c>
      <c r="BC42" s="239"/>
      <c r="BD42" s="200"/>
      <c r="BE42" s="200"/>
      <c r="BF42" s="200"/>
      <c r="BG42" s="200"/>
      <c r="BH42" s="200"/>
      <c r="BI42" s="200"/>
      <c r="BJ42" s="200"/>
      <c r="BK42" s="208"/>
    </row>
    <row r="43" spans="1:63" ht="12" customHeight="1">
      <c r="A43" s="526"/>
      <c r="B43" s="525"/>
      <c r="C43" s="525"/>
      <c r="D43" s="527"/>
      <c r="E43" s="752"/>
      <c r="F43" s="747"/>
      <c r="G43" s="747"/>
      <c r="H43" s="747"/>
      <c r="I43" s="747"/>
      <c r="J43" s="747"/>
      <c r="K43" s="747"/>
      <c r="L43" s="747"/>
      <c r="M43" s="747"/>
      <c r="N43" s="747"/>
      <c r="O43" s="747"/>
      <c r="P43" s="747"/>
      <c r="Q43" s="747"/>
      <c r="R43" s="747"/>
      <c r="S43" s="747"/>
      <c r="T43" s="747"/>
      <c r="U43" s="747"/>
      <c r="V43" s="747"/>
      <c r="W43" s="747"/>
      <c r="X43" s="747"/>
      <c r="Y43" s="747"/>
      <c r="Z43" s="747"/>
      <c r="AA43" s="747"/>
      <c r="AB43" s="747"/>
      <c r="AC43" s="747"/>
      <c r="AD43" s="747"/>
      <c r="AE43" s="747"/>
      <c r="AF43" s="747"/>
      <c r="AG43" s="747"/>
      <c r="AH43" s="747"/>
      <c r="AI43" s="747"/>
      <c r="AJ43" s="747"/>
      <c r="AK43" s="747"/>
      <c r="AL43" s="747"/>
      <c r="AM43" s="747"/>
      <c r="AN43" s="747"/>
      <c r="AO43" s="747"/>
      <c r="AP43" s="747"/>
      <c r="AQ43" s="747"/>
      <c r="AR43" s="747"/>
      <c r="AS43" s="747"/>
      <c r="AT43" s="747"/>
      <c r="AU43" s="747"/>
      <c r="AV43" s="747"/>
      <c r="AW43" s="747"/>
      <c r="AX43" s="747"/>
      <c r="AY43" s="747"/>
      <c r="AZ43" s="747"/>
      <c r="BA43" s="748"/>
      <c r="BB43" s="215" t="str">
        <f>IF(AND(BC43="",'2_2計画週'!BC43&lt;&gt;""),'2_2計画週'!BC43,IF(AND(BC43="",'2_2計画週'!BC43=""),'2_2計画週'!BB43,""))</f>
        <v/>
      </c>
      <c r="BC43" s="239"/>
      <c r="BD43" s="200"/>
      <c r="BE43" s="200"/>
      <c r="BF43" s="200"/>
      <c r="BG43" s="200"/>
      <c r="BH43" s="200"/>
      <c r="BI43" s="200"/>
      <c r="BJ43" s="200"/>
      <c r="BK43" s="208"/>
    </row>
    <row r="44" spans="1:63" ht="12" customHeight="1">
      <c r="A44" s="24"/>
      <c r="B44" s="25"/>
      <c r="C44" s="25"/>
      <c r="D44" s="26"/>
      <c r="E44" s="752"/>
      <c r="F44" s="747"/>
      <c r="G44" s="747"/>
      <c r="H44" s="747"/>
      <c r="I44" s="747"/>
      <c r="J44" s="747"/>
      <c r="K44" s="747"/>
      <c r="L44" s="747"/>
      <c r="M44" s="747"/>
      <c r="N44" s="747"/>
      <c r="O44" s="747"/>
      <c r="P44" s="747"/>
      <c r="Q44" s="747"/>
      <c r="R44" s="747"/>
      <c r="S44" s="747"/>
      <c r="T44" s="747"/>
      <c r="U44" s="747"/>
      <c r="V44" s="747"/>
      <c r="W44" s="747"/>
      <c r="X44" s="747"/>
      <c r="Y44" s="747"/>
      <c r="Z44" s="747"/>
      <c r="AA44" s="747"/>
      <c r="AB44" s="747"/>
      <c r="AC44" s="747"/>
      <c r="AD44" s="747"/>
      <c r="AE44" s="747"/>
      <c r="AF44" s="747"/>
      <c r="AG44" s="747"/>
      <c r="AH44" s="747"/>
      <c r="AI44" s="747"/>
      <c r="AJ44" s="747"/>
      <c r="AK44" s="747"/>
      <c r="AL44" s="747"/>
      <c r="AM44" s="747"/>
      <c r="AN44" s="747"/>
      <c r="AO44" s="747"/>
      <c r="AP44" s="747"/>
      <c r="AQ44" s="747"/>
      <c r="AR44" s="747"/>
      <c r="AS44" s="747"/>
      <c r="AT44" s="747"/>
      <c r="AU44" s="747"/>
      <c r="AV44" s="747"/>
      <c r="AW44" s="747"/>
      <c r="AX44" s="747"/>
      <c r="AY44" s="747"/>
      <c r="AZ44" s="747"/>
      <c r="BA44" s="748"/>
      <c r="BB44" s="215" t="str">
        <f>IF(AND(BC44="",'2_2計画週'!BC44&lt;&gt;""),'2_2計画週'!BC44,IF(AND(BC44="",'2_2計画週'!BC44=""),'2_2計画週'!BB44,""))</f>
        <v/>
      </c>
      <c r="BC44" s="239"/>
      <c r="BD44" s="200"/>
      <c r="BE44" s="200"/>
      <c r="BF44" s="200"/>
      <c r="BG44" s="200"/>
      <c r="BH44" s="200"/>
      <c r="BI44" s="200"/>
      <c r="BJ44" s="200"/>
      <c r="BK44" s="208"/>
    </row>
    <row r="45" spans="1:63" ht="12" customHeight="1">
      <c r="A45" s="24"/>
      <c r="B45" s="25"/>
      <c r="C45" s="25"/>
      <c r="D45" s="26"/>
      <c r="E45" s="752"/>
      <c r="F45" s="747"/>
      <c r="G45" s="747"/>
      <c r="H45" s="747"/>
      <c r="I45" s="747"/>
      <c r="J45" s="747"/>
      <c r="K45" s="747"/>
      <c r="L45" s="747"/>
      <c r="M45" s="747"/>
      <c r="N45" s="747"/>
      <c r="O45" s="747"/>
      <c r="P45" s="747"/>
      <c r="Q45" s="747"/>
      <c r="R45" s="747"/>
      <c r="S45" s="747"/>
      <c r="T45" s="747"/>
      <c r="U45" s="747"/>
      <c r="V45" s="747"/>
      <c r="W45" s="747"/>
      <c r="X45" s="747"/>
      <c r="Y45" s="747"/>
      <c r="Z45" s="747"/>
      <c r="AA45" s="747"/>
      <c r="AB45" s="747"/>
      <c r="AC45" s="747"/>
      <c r="AD45" s="747"/>
      <c r="AE45" s="747"/>
      <c r="AF45" s="747"/>
      <c r="AG45" s="747"/>
      <c r="AH45" s="747"/>
      <c r="AI45" s="747"/>
      <c r="AJ45" s="747"/>
      <c r="AK45" s="747"/>
      <c r="AL45" s="747"/>
      <c r="AM45" s="747"/>
      <c r="AN45" s="747"/>
      <c r="AO45" s="747"/>
      <c r="AP45" s="747"/>
      <c r="AQ45" s="747"/>
      <c r="AR45" s="747"/>
      <c r="AS45" s="747"/>
      <c r="AT45" s="747"/>
      <c r="AU45" s="747"/>
      <c r="AV45" s="747"/>
      <c r="AW45" s="747"/>
      <c r="AX45" s="747"/>
      <c r="AY45" s="747"/>
      <c r="AZ45" s="747"/>
      <c r="BA45" s="748"/>
      <c r="BB45" s="215" t="str">
        <f>IF(AND(BC45="",'2_2計画週'!BC45&lt;&gt;""),'2_2計画週'!BC45,IF(AND(BC45="",'2_2計画週'!BC45=""),'2_2計画週'!BB45,""))</f>
        <v/>
      </c>
      <c r="BC45" s="239"/>
      <c r="BD45" s="200"/>
      <c r="BE45" s="200"/>
      <c r="BF45" s="200"/>
      <c r="BG45" s="200"/>
      <c r="BH45" s="200"/>
      <c r="BI45" s="200"/>
      <c r="BJ45" s="200"/>
      <c r="BK45" s="208"/>
    </row>
    <row r="46" spans="1:63" ht="12" customHeight="1">
      <c r="A46" s="524">
        <v>0.91666666666666663</v>
      </c>
      <c r="B46" s="525"/>
      <c r="C46" s="525"/>
      <c r="D46" s="527"/>
      <c r="E46" s="752"/>
      <c r="F46" s="747"/>
      <c r="G46" s="747"/>
      <c r="H46" s="747"/>
      <c r="I46" s="747"/>
      <c r="J46" s="747"/>
      <c r="K46" s="747"/>
      <c r="L46" s="747"/>
      <c r="M46" s="747"/>
      <c r="N46" s="747"/>
      <c r="O46" s="747"/>
      <c r="P46" s="747"/>
      <c r="Q46" s="747"/>
      <c r="R46" s="747"/>
      <c r="S46" s="747"/>
      <c r="T46" s="747"/>
      <c r="U46" s="747"/>
      <c r="V46" s="747"/>
      <c r="W46" s="747"/>
      <c r="X46" s="747"/>
      <c r="Y46" s="747"/>
      <c r="Z46" s="747"/>
      <c r="AA46" s="747"/>
      <c r="AB46" s="747"/>
      <c r="AC46" s="747"/>
      <c r="AD46" s="747"/>
      <c r="AE46" s="747"/>
      <c r="AF46" s="747"/>
      <c r="AG46" s="747"/>
      <c r="AH46" s="747"/>
      <c r="AI46" s="747"/>
      <c r="AJ46" s="747"/>
      <c r="AK46" s="747"/>
      <c r="AL46" s="747"/>
      <c r="AM46" s="747"/>
      <c r="AN46" s="747"/>
      <c r="AO46" s="747"/>
      <c r="AP46" s="747"/>
      <c r="AQ46" s="747"/>
      <c r="AR46" s="747"/>
      <c r="AS46" s="747"/>
      <c r="AT46" s="747"/>
      <c r="AU46" s="747"/>
      <c r="AV46" s="747"/>
      <c r="AW46" s="747"/>
      <c r="AX46" s="747"/>
      <c r="AY46" s="747"/>
      <c r="AZ46" s="747"/>
      <c r="BA46" s="748"/>
      <c r="BB46" s="215" t="str">
        <f>IF(AND(BC46="",'2_2計画週'!BC46&lt;&gt;""),'2_2計画週'!BC46,IF(AND(BC46="",'2_2計画週'!BC46=""),'2_2計画週'!BB46,""))</f>
        <v/>
      </c>
      <c r="BC46" s="239"/>
      <c r="BD46" s="200"/>
      <c r="BE46" s="200"/>
      <c r="BF46" s="200"/>
      <c r="BG46" s="200"/>
      <c r="BH46" s="200"/>
      <c r="BI46" s="200"/>
      <c r="BJ46" s="200"/>
      <c r="BK46" s="208"/>
    </row>
    <row r="47" spans="1:63" ht="12" customHeight="1">
      <c r="A47" s="526"/>
      <c r="B47" s="525"/>
      <c r="C47" s="525"/>
      <c r="D47" s="527"/>
      <c r="E47" s="752"/>
      <c r="F47" s="747"/>
      <c r="G47" s="747"/>
      <c r="H47" s="747"/>
      <c r="I47" s="747"/>
      <c r="J47" s="747"/>
      <c r="K47" s="747"/>
      <c r="L47" s="747"/>
      <c r="M47" s="747"/>
      <c r="N47" s="747"/>
      <c r="O47" s="747"/>
      <c r="P47" s="747"/>
      <c r="Q47" s="747"/>
      <c r="R47" s="747"/>
      <c r="S47" s="747"/>
      <c r="T47" s="747"/>
      <c r="U47" s="747"/>
      <c r="V47" s="747"/>
      <c r="W47" s="747"/>
      <c r="X47" s="747"/>
      <c r="Y47" s="747"/>
      <c r="Z47" s="747"/>
      <c r="AA47" s="747"/>
      <c r="AB47" s="747"/>
      <c r="AC47" s="747"/>
      <c r="AD47" s="747"/>
      <c r="AE47" s="747"/>
      <c r="AF47" s="747"/>
      <c r="AG47" s="747"/>
      <c r="AH47" s="747"/>
      <c r="AI47" s="747"/>
      <c r="AJ47" s="747"/>
      <c r="AK47" s="747"/>
      <c r="AL47" s="747"/>
      <c r="AM47" s="747"/>
      <c r="AN47" s="747"/>
      <c r="AO47" s="747"/>
      <c r="AP47" s="747"/>
      <c r="AQ47" s="747"/>
      <c r="AR47" s="747"/>
      <c r="AS47" s="747"/>
      <c r="AT47" s="747"/>
      <c r="AU47" s="747"/>
      <c r="AV47" s="747"/>
      <c r="AW47" s="747"/>
      <c r="AX47" s="747"/>
      <c r="AY47" s="747"/>
      <c r="AZ47" s="747"/>
      <c r="BA47" s="748"/>
      <c r="BB47" s="215" t="str">
        <f>IF(AND(BC47="",'2_2計画週'!BC47&lt;&gt;""),'2_2計画週'!BC47,IF(AND(BC47="",'2_2計画週'!BC47=""),'2_2計画週'!BB47,""))</f>
        <v/>
      </c>
      <c r="BC47" s="239"/>
      <c r="BD47" s="200"/>
      <c r="BE47" s="200"/>
      <c r="BF47" s="200"/>
      <c r="BG47" s="200"/>
      <c r="BH47" s="200"/>
      <c r="BI47" s="200"/>
      <c r="BJ47" s="200"/>
      <c r="BK47" s="208"/>
    </row>
    <row r="48" spans="1:63" ht="12" customHeight="1">
      <c r="A48" s="24"/>
      <c r="B48" s="25"/>
      <c r="C48" s="25"/>
      <c r="D48" s="26"/>
      <c r="E48" s="752"/>
      <c r="F48" s="747"/>
      <c r="G48" s="747"/>
      <c r="H48" s="747"/>
      <c r="I48" s="747"/>
      <c r="J48" s="747"/>
      <c r="K48" s="747"/>
      <c r="L48" s="747"/>
      <c r="M48" s="747"/>
      <c r="N48" s="747"/>
      <c r="O48" s="747"/>
      <c r="P48" s="747"/>
      <c r="Q48" s="747"/>
      <c r="R48" s="747"/>
      <c r="S48" s="747"/>
      <c r="T48" s="747"/>
      <c r="U48" s="747"/>
      <c r="V48" s="747"/>
      <c r="W48" s="747"/>
      <c r="X48" s="747"/>
      <c r="Y48" s="747"/>
      <c r="Z48" s="747"/>
      <c r="AA48" s="747"/>
      <c r="AB48" s="747"/>
      <c r="AC48" s="747"/>
      <c r="AD48" s="747"/>
      <c r="AE48" s="747"/>
      <c r="AF48" s="747"/>
      <c r="AG48" s="747"/>
      <c r="AH48" s="747"/>
      <c r="AI48" s="747"/>
      <c r="AJ48" s="747"/>
      <c r="AK48" s="747"/>
      <c r="AL48" s="747"/>
      <c r="AM48" s="747"/>
      <c r="AN48" s="747"/>
      <c r="AO48" s="747"/>
      <c r="AP48" s="747"/>
      <c r="AQ48" s="747"/>
      <c r="AR48" s="747"/>
      <c r="AS48" s="747"/>
      <c r="AT48" s="747"/>
      <c r="AU48" s="747"/>
      <c r="AV48" s="747"/>
      <c r="AW48" s="747"/>
      <c r="AX48" s="747"/>
      <c r="AY48" s="747"/>
      <c r="AZ48" s="747"/>
      <c r="BA48" s="748"/>
      <c r="BB48" s="206" t="str">
        <f>IFERROR(VLOOKUP(ROW(BB48)-ROW(BB$48)+1,時間計算!$AR$48:$AS$66,2,FALSE),"")</f>
        <v/>
      </c>
      <c r="BC48" s="204"/>
      <c r="BD48" s="204"/>
      <c r="BE48" s="204"/>
      <c r="BF48" s="204"/>
      <c r="BG48" s="204"/>
      <c r="BH48" s="204"/>
      <c r="BI48" s="204"/>
      <c r="BJ48" s="204"/>
      <c r="BK48" s="205"/>
    </row>
    <row r="49" spans="1:63" ht="12" customHeight="1">
      <c r="A49" s="24"/>
      <c r="B49" s="25"/>
      <c r="C49" s="25"/>
      <c r="D49" s="26"/>
      <c r="E49" s="752"/>
      <c r="F49" s="747"/>
      <c r="G49" s="747"/>
      <c r="H49" s="747"/>
      <c r="I49" s="747"/>
      <c r="J49" s="747"/>
      <c r="K49" s="747"/>
      <c r="L49" s="747"/>
      <c r="M49" s="747"/>
      <c r="N49" s="747"/>
      <c r="O49" s="747"/>
      <c r="P49" s="747"/>
      <c r="Q49" s="747"/>
      <c r="R49" s="747"/>
      <c r="S49" s="747"/>
      <c r="T49" s="747"/>
      <c r="U49" s="747"/>
      <c r="V49" s="747"/>
      <c r="W49" s="747"/>
      <c r="X49" s="747"/>
      <c r="Y49" s="747"/>
      <c r="Z49" s="747"/>
      <c r="AA49" s="747"/>
      <c r="AB49" s="747"/>
      <c r="AC49" s="747"/>
      <c r="AD49" s="747"/>
      <c r="AE49" s="747"/>
      <c r="AF49" s="747"/>
      <c r="AG49" s="747"/>
      <c r="AH49" s="747"/>
      <c r="AI49" s="747"/>
      <c r="AJ49" s="747"/>
      <c r="AK49" s="747"/>
      <c r="AL49" s="747"/>
      <c r="AM49" s="747"/>
      <c r="AN49" s="747"/>
      <c r="AO49" s="747"/>
      <c r="AP49" s="747"/>
      <c r="AQ49" s="747"/>
      <c r="AR49" s="747"/>
      <c r="AS49" s="747"/>
      <c r="AT49" s="747"/>
      <c r="AU49" s="747"/>
      <c r="AV49" s="747"/>
      <c r="AW49" s="747"/>
      <c r="AX49" s="747"/>
      <c r="AY49" s="747"/>
      <c r="AZ49" s="747"/>
      <c r="BA49" s="748"/>
      <c r="BB49" s="176" t="str">
        <f>IFERROR(VLOOKUP(ROW(BB49)-ROW(BB$48)+1,時間計算!$AR$48:$AS$66,2,FALSE),"")</f>
        <v/>
      </c>
      <c r="BC49" s="207"/>
      <c r="BD49" s="207"/>
      <c r="BE49" s="207"/>
      <c r="BF49" s="207"/>
      <c r="BG49" s="207"/>
      <c r="BH49" s="207"/>
      <c r="BI49" s="207"/>
      <c r="BJ49" s="207"/>
      <c r="BK49" s="208"/>
    </row>
    <row r="50" spans="1:63" ht="12" customHeight="1">
      <c r="A50" s="524">
        <v>1</v>
      </c>
      <c r="B50" s="525"/>
      <c r="C50" s="525"/>
      <c r="D50" s="527"/>
      <c r="E50" s="752"/>
      <c r="F50" s="747"/>
      <c r="G50" s="747"/>
      <c r="H50" s="747"/>
      <c r="I50" s="747"/>
      <c r="J50" s="747"/>
      <c r="K50" s="747"/>
      <c r="L50" s="747"/>
      <c r="M50" s="747"/>
      <c r="N50" s="747"/>
      <c r="O50" s="747"/>
      <c r="P50" s="747"/>
      <c r="Q50" s="747"/>
      <c r="R50" s="747"/>
      <c r="S50" s="747"/>
      <c r="T50" s="747"/>
      <c r="U50" s="747"/>
      <c r="V50" s="747"/>
      <c r="W50" s="747"/>
      <c r="X50" s="747"/>
      <c r="Y50" s="747"/>
      <c r="Z50" s="747"/>
      <c r="AA50" s="747"/>
      <c r="AB50" s="747"/>
      <c r="AC50" s="747"/>
      <c r="AD50" s="747"/>
      <c r="AE50" s="747"/>
      <c r="AF50" s="747"/>
      <c r="AG50" s="747"/>
      <c r="AH50" s="747"/>
      <c r="AI50" s="747"/>
      <c r="AJ50" s="747"/>
      <c r="AK50" s="747"/>
      <c r="AL50" s="747"/>
      <c r="AM50" s="747"/>
      <c r="AN50" s="747"/>
      <c r="AO50" s="747"/>
      <c r="AP50" s="747"/>
      <c r="AQ50" s="747"/>
      <c r="AR50" s="747"/>
      <c r="AS50" s="747"/>
      <c r="AT50" s="747"/>
      <c r="AU50" s="747"/>
      <c r="AV50" s="747"/>
      <c r="AW50" s="747"/>
      <c r="AX50" s="747"/>
      <c r="AY50" s="747"/>
      <c r="AZ50" s="747"/>
      <c r="BA50" s="748"/>
      <c r="BB50" s="176" t="str">
        <f>IFERROR(VLOOKUP(ROW(BB50)-ROW(BB$48)+1,時間計算!$AR$48:$AS$66,2,FALSE),"")</f>
        <v/>
      </c>
      <c r="BC50" s="207"/>
      <c r="BD50" s="207"/>
      <c r="BE50" s="207"/>
      <c r="BF50" s="207"/>
      <c r="BG50" s="207"/>
      <c r="BH50" s="207"/>
      <c r="BI50" s="207"/>
      <c r="BJ50" s="207"/>
      <c r="BK50" s="208"/>
    </row>
    <row r="51" spans="1:63" ht="12" customHeight="1">
      <c r="A51" s="526"/>
      <c r="B51" s="525"/>
      <c r="C51" s="525"/>
      <c r="D51" s="527"/>
      <c r="E51" s="752"/>
      <c r="F51" s="747"/>
      <c r="G51" s="747"/>
      <c r="H51" s="747"/>
      <c r="I51" s="747"/>
      <c r="J51" s="747"/>
      <c r="K51" s="747"/>
      <c r="L51" s="747"/>
      <c r="M51" s="747"/>
      <c r="N51" s="747"/>
      <c r="O51" s="747"/>
      <c r="P51" s="747"/>
      <c r="Q51" s="747"/>
      <c r="R51" s="747"/>
      <c r="S51" s="747"/>
      <c r="T51" s="747"/>
      <c r="U51" s="747"/>
      <c r="V51" s="747"/>
      <c r="W51" s="747"/>
      <c r="X51" s="747"/>
      <c r="Y51" s="747"/>
      <c r="Z51" s="747"/>
      <c r="AA51" s="747"/>
      <c r="AB51" s="747"/>
      <c r="AC51" s="747"/>
      <c r="AD51" s="747"/>
      <c r="AE51" s="747"/>
      <c r="AF51" s="747"/>
      <c r="AG51" s="747"/>
      <c r="AH51" s="747"/>
      <c r="AI51" s="747"/>
      <c r="AJ51" s="747"/>
      <c r="AK51" s="747"/>
      <c r="AL51" s="747"/>
      <c r="AM51" s="747"/>
      <c r="AN51" s="747"/>
      <c r="AO51" s="747"/>
      <c r="AP51" s="747"/>
      <c r="AQ51" s="747"/>
      <c r="AR51" s="747"/>
      <c r="AS51" s="747"/>
      <c r="AT51" s="747"/>
      <c r="AU51" s="747"/>
      <c r="AV51" s="747"/>
      <c r="AW51" s="747"/>
      <c r="AX51" s="747"/>
      <c r="AY51" s="747"/>
      <c r="AZ51" s="747"/>
      <c r="BA51" s="748"/>
      <c r="BB51" s="176" t="str">
        <f>IFERROR(VLOOKUP(ROW(BB51)-ROW(BB$48)+1,時間計算!$AR$48:$AS$66,2,FALSE),"")</f>
        <v/>
      </c>
      <c r="BC51" s="207"/>
      <c r="BD51" s="207"/>
      <c r="BE51" s="207"/>
      <c r="BF51" s="207"/>
      <c r="BG51" s="207"/>
      <c r="BH51" s="207"/>
      <c r="BI51" s="207"/>
      <c r="BJ51" s="207"/>
      <c r="BK51" s="208"/>
    </row>
    <row r="52" spans="1:63" ht="12" customHeight="1">
      <c r="A52" s="59"/>
      <c r="B52" s="25"/>
      <c r="C52" s="25"/>
      <c r="D52" s="26"/>
      <c r="E52" s="752"/>
      <c r="F52" s="747"/>
      <c r="G52" s="747"/>
      <c r="H52" s="747"/>
      <c r="I52" s="747"/>
      <c r="J52" s="747"/>
      <c r="K52" s="747"/>
      <c r="L52" s="747"/>
      <c r="M52" s="747"/>
      <c r="N52" s="747"/>
      <c r="O52" s="747"/>
      <c r="P52" s="747"/>
      <c r="Q52" s="747"/>
      <c r="R52" s="747"/>
      <c r="S52" s="747"/>
      <c r="T52" s="747"/>
      <c r="U52" s="747"/>
      <c r="V52" s="747"/>
      <c r="W52" s="747"/>
      <c r="X52" s="747"/>
      <c r="Y52" s="747"/>
      <c r="Z52" s="747"/>
      <c r="AA52" s="747"/>
      <c r="AB52" s="747"/>
      <c r="AC52" s="747"/>
      <c r="AD52" s="747"/>
      <c r="AE52" s="747"/>
      <c r="AF52" s="747"/>
      <c r="AG52" s="747"/>
      <c r="AH52" s="747"/>
      <c r="AI52" s="747"/>
      <c r="AJ52" s="747"/>
      <c r="AK52" s="747"/>
      <c r="AL52" s="747"/>
      <c r="AM52" s="747"/>
      <c r="AN52" s="747"/>
      <c r="AO52" s="747"/>
      <c r="AP52" s="747"/>
      <c r="AQ52" s="747"/>
      <c r="AR52" s="747"/>
      <c r="AS52" s="747"/>
      <c r="AT52" s="747"/>
      <c r="AU52" s="747"/>
      <c r="AV52" s="747"/>
      <c r="AW52" s="747"/>
      <c r="AX52" s="747"/>
      <c r="AY52" s="747"/>
      <c r="AZ52" s="747"/>
      <c r="BA52" s="748"/>
      <c r="BB52" s="176" t="str">
        <f>IFERROR(VLOOKUP(ROW(BB52)-ROW(BB$48)+1,時間計算!$AR$48:$AS$66,2,FALSE),"")</f>
        <v/>
      </c>
      <c r="BC52" s="207"/>
      <c r="BD52" s="207"/>
      <c r="BE52" s="207"/>
      <c r="BF52" s="207"/>
      <c r="BG52" s="207"/>
      <c r="BH52" s="207"/>
      <c r="BI52" s="207"/>
      <c r="BJ52" s="207"/>
      <c r="BK52" s="208"/>
    </row>
    <row r="53" spans="1:63" ht="12" customHeight="1">
      <c r="A53" s="59"/>
      <c r="B53" s="25"/>
      <c r="C53" s="25"/>
      <c r="D53" s="26"/>
      <c r="E53" s="752"/>
      <c r="F53" s="747"/>
      <c r="G53" s="747"/>
      <c r="H53" s="747"/>
      <c r="I53" s="747"/>
      <c r="J53" s="747"/>
      <c r="K53" s="747"/>
      <c r="L53" s="747"/>
      <c r="M53" s="747"/>
      <c r="N53" s="747"/>
      <c r="O53" s="747"/>
      <c r="P53" s="747"/>
      <c r="Q53" s="747"/>
      <c r="R53" s="747"/>
      <c r="S53" s="747"/>
      <c r="T53" s="747"/>
      <c r="U53" s="747"/>
      <c r="V53" s="747"/>
      <c r="W53" s="747"/>
      <c r="X53" s="747"/>
      <c r="Y53" s="747"/>
      <c r="Z53" s="747"/>
      <c r="AA53" s="747"/>
      <c r="AB53" s="747"/>
      <c r="AC53" s="747"/>
      <c r="AD53" s="747"/>
      <c r="AE53" s="747"/>
      <c r="AF53" s="747"/>
      <c r="AG53" s="747"/>
      <c r="AH53" s="747"/>
      <c r="AI53" s="747"/>
      <c r="AJ53" s="747"/>
      <c r="AK53" s="747"/>
      <c r="AL53" s="747"/>
      <c r="AM53" s="747"/>
      <c r="AN53" s="747"/>
      <c r="AO53" s="747"/>
      <c r="AP53" s="747"/>
      <c r="AQ53" s="747"/>
      <c r="AR53" s="747"/>
      <c r="AS53" s="747"/>
      <c r="AT53" s="747"/>
      <c r="AU53" s="747"/>
      <c r="AV53" s="747"/>
      <c r="AW53" s="747"/>
      <c r="AX53" s="747"/>
      <c r="AY53" s="747"/>
      <c r="AZ53" s="747"/>
      <c r="BA53" s="748"/>
      <c r="BB53" s="176" t="str">
        <f>IFERROR(VLOOKUP(ROW(BB53)-ROW(BB$48)+1,時間計算!$AR$48:$AS$66,2,FALSE),"")</f>
        <v/>
      </c>
      <c r="BC53" s="207"/>
      <c r="BD53" s="207"/>
      <c r="BE53" s="207"/>
      <c r="BF53" s="207"/>
      <c r="BG53" s="207"/>
      <c r="BH53" s="207"/>
      <c r="BI53" s="207"/>
      <c r="BJ53" s="207"/>
      <c r="BK53" s="208"/>
    </row>
    <row r="54" spans="1:63" ht="12" customHeight="1">
      <c r="A54" s="524">
        <v>8.3333333333333329E-2</v>
      </c>
      <c r="B54" s="525"/>
      <c r="C54" s="525"/>
      <c r="D54" s="527"/>
      <c r="E54" s="752"/>
      <c r="F54" s="747"/>
      <c r="G54" s="747"/>
      <c r="H54" s="747"/>
      <c r="I54" s="747"/>
      <c r="J54" s="747"/>
      <c r="K54" s="747"/>
      <c r="L54" s="747"/>
      <c r="M54" s="747"/>
      <c r="N54" s="747"/>
      <c r="O54" s="747"/>
      <c r="P54" s="747"/>
      <c r="Q54" s="747"/>
      <c r="R54" s="747"/>
      <c r="S54" s="747"/>
      <c r="T54" s="747"/>
      <c r="U54" s="747"/>
      <c r="V54" s="747"/>
      <c r="W54" s="747"/>
      <c r="X54" s="747"/>
      <c r="Y54" s="747"/>
      <c r="Z54" s="747"/>
      <c r="AA54" s="747"/>
      <c r="AB54" s="747"/>
      <c r="AC54" s="747"/>
      <c r="AD54" s="747"/>
      <c r="AE54" s="747"/>
      <c r="AF54" s="747"/>
      <c r="AG54" s="747"/>
      <c r="AH54" s="747"/>
      <c r="AI54" s="747"/>
      <c r="AJ54" s="747"/>
      <c r="AK54" s="747"/>
      <c r="AL54" s="747"/>
      <c r="AM54" s="747"/>
      <c r="AN54" s="747"/>
      <c r="AO54" s="747"/>
      <c r="AP54" s="747"/>
      <c r="AQ54" s="747"/>
      <c r="AR54" s="747"/>
      <c r="AS54" s="747"/>
      <c r="AT54" s="747"/>
      <c r="AU54" s="747"/>
      <c r="AV54" s="747"/>
      <c r="AW54" s="747"/>
      <c r="AX54" s="747"/>
      <c r="AY54" s="747"/>
      <c r="AZ54" s="747"/>
      <c r="BA54" s="748"/>
      <c r="BB54" s="176" t="str">
        <f>IFERROR(VLOOKUP(ROW(BB54)-ROW(BB$48)+1,時間計算!$AR$48:$AS$66,2,FALSE),"")</f>
        <v/>
      </c>
      <c r="BC54" s="207"/>
      <c r="BD54" s="207"/>
      <c r="BE54" s="207"/>
      <c r="BF54" s="207"/>
      <c r="BG54" s="207"/>
      <c r="BH54" s="207"/>
      <c r="BI54" s="207"/>
      <c r="BJ54" s="207"/>
      <c r="BK54" s="208"/>
    </row>
    <row r="55" spans="1:63" ht="12" customHeight="1">
      <c r="A55" s="526"/>
      <c r="B55" s="525"/>
      <c r="C55" s="525"/>
      <c r="D55" s="527"/>
      <c r="E55" s="752"/>
      <c r="F55" s="747"/>
      <c r="G55" s="747"/>
      <c r="H55" s="747"/>
      <c r="I55" s="747"/>
      <c r="J55" s="747"/>
      <c r="K55" s="747"/>
      <c r="L55" s="747"/>
      <c r="M55" s="747"/>
      <c r="N55" s="747"/>
      <c r="O55" s="747"/>
      <c r="P55" s="747"/>
      <c r="Q55" s="747"/>
      <c r="R55" s="747"/>
      <c r="S55" s="747"/>
      <c r="T55" s="747"/>
      <c r="U55" s="747"/>
      <c r="V55" s="747"/>
      <c r="W55" s="747"/>
      <c r="X55" s="747"/>
      <c r="Y55" s="747"/>
      <c r="Z55" s="747"/>
      <c r="AA55" s="747"/>
      <c r="AB55" s="747"/>
      <c r="AC55" s="747"/>
      <c r="AD55" s="747"/>
      <c r="AE55" s="747"/>
      <c r="AF55" s="747"/>
      <c r="AG55" s="747"/>
      <c r="AH55" s="747"/>
      <c r="AI55" s="747"/>
      <c r="AJ55" s="747"/>
      <c r="AK55" s="747"/>
      <c r="AL55" s="747"/>
      <c r="AM55" s="747"/>
      <c r="AN55" s="747"/>
      <c r="AO55" s="747"/>
      <c r="AP55" s="747"/>
      <c r="AQ55" s="747"/>
      <c r="AR55" s="747"/>
      <c r="AS55" s="747"/>
      <c r="AT55" s="747"/>
      <c r="AU55" s="747"/>
      <c r="AV55" s="747"/>
      <c r="AW55" s="747"/>
      <c r="AX55" s="747"/>
      <c r="AY55" s="747"/>
      <c r="AZ55" s="747"/>
      <c r="BA55" s="748"/>
      <c r="BB55" s="176" t="str">
        <f>IFERROR(VLOOKUP(ROW(BB55)-ROW(BB$48)+1,時間計算!$AR$48:$AS$66,2,FALSE),"")</f>
        <v/>
      </c>
      <c r="BC55" s="207"/>
      <c r="BD55" s="207"/>
      <c r="BE55" s="207"/>
      <c r="BF55" s="207"/>
      <c r="BG55" s="207"/>
      <c r="BH55" s="207"/>
      <c r="BI55" s="207"/>
      <c r="BJ55" s="207"/>
      <c r="BK55" s="208"/>
    </row>
    <row r="56" spans="1:63" ht="12" customHeight="1">
      <c r="A56" s="24"/>
      <c r="B56" s="25"/>
      <c r="C56" s="25"/>
      <c r="D56" s="26"/>
      <c r="E56" s="752"/>
      <c r="F56" s="747"/>
      <c r="G56" s="747"/>
      <c r="H56" s="747"/>
      <c r="I56" s="747"/>
      <c r="J56" s="747"/>
      <c r="K56" s="747"/>
      <c r="L56" s="747"/>
      <c r="M56" s="747"/>
      <c r="N56" s="747"/>
      <c r="O56" s="747"/>
      <c r="P56" s="747"/>
      <c r="Q56" s="747"/>
      <c r="R56" s="747"/>
      <c r="S56" s="747"/>
      <c r="T56" s="747"/>
      <c r="U56" s="747"/>
      <c r="V56" s="747"/>
      <c r="W56" s="747"/>
      <c r="X56" s="747"/>
      <c r="Y56" s="747"/>
      <c r="Z56" s="747"/>
      <c r="AA56" s="747"/>
      <c r="AB56" s="747"/>
      <c r="AC56" s="747"/>
      <c r="AD56" s="747"/>
      <c r="AE56" s="747"/>
      <c r="AF56" s="747"/>
      <c r="AG56" s="747"/>
      <c r="AH56" s="747"/>
      <c r="AI56" s="747"/>
      <c r="AJ56" s="747"/>
      <c r="AK56" s="747"/>
      <c r="AL56" s="747"/>
      <c r="AM56" s="747"/>
      <c r="AN56" s="747"/>
      <c r="AO56" s="747"/>
      <c r="AP56" s="747"/>
      <c r="AQ56" s="747"/>
      <c r="AR56" s="747"/>
      <c r="AS56" s="747"/>
      <c r="AT56" s="747"/>
      <c r="AU56" s="747"/>
      <c r="AV56" s="747"/>
      <c r="AW56" s="747"/>
      <c r="AX56" s="747"/>
      <c r="AY56" s="747"/>
      <c r="AZ56" s="747"/>
      <c r="BA56" s="748"/>
      <c r="BB56" s="176" t="str">
        <f>IFERROR(VLOOKUP(ROW(BB56)-ROW(BB$48)+1,時間計算!$AR$48:$AS$66,2,FALSE),"")</f>
        <v/>
      </c>
      <c r="BC56" s="207"/>
      <c r="BD56" s="207"/>
      <c r="BE56" s="207"/>
      <c r="BF56" s="207"/>
      <c r="BG56" s="207"/>
      <c r="BH56" s="207"/>
      <c r="BI56" s="207"/>
      <c r="BJ56" s="207"/>
      <c r="BK56" s="208"/>
    </row>
    <row r="57" spans="1:63" ht="12" customHeight="1">
      <c r="A57" s="24"/>
      <c r="B57" s="25"/>
      <c r="C57" s="25"/>
      <c r="D57" s="26"/>
      <c r="E57" s="752"/>
      <c r="F57" s="747"/>
      <c r="G57" s="747"/>
      <c r="H57" s="747"/>
      <c r="I57" s="747"/>
      <c r="J57" s="747"/>
      <c r="K57" s="747"/>
      <c r="L57" s="747"/>
      <c r="M57" s="747"/>
      <c r="N57" s="747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A57" s="747"/>
      <c r="AB57" s="747"/>
      <c r="AC57" s="747"/>
      <c r="AD57" s="747"/>
      <c r="AE57" s="747"/>
      <c r="AF57" s="747"/>
      <c r="AG57" s="747"/>
      <c r="AH57" s="747"/>
      <c r="AI57" s="747"/>
      <c r="AJ57" s="747"/>
      <c r="AK57" s="747"/>
      <c r="AL57" s="747"/>
      <c r="AM57" s="747"/>
      <c r="AN57" s="747"/>
      <c r="AO57" s="747"/>
      <c r="AP57" s="747"/>
      <c r="AQ57" s="747"/>
      <c r="AR57" s="747"/>
      <c r="AS57" s="747"/>
      <c r="AT57" s="747"/>
      <c r="AU57" s="747"/>
      <c r="AV57" s="747"/>
      <c r="AW57" s="747"/>
      <c r="AX57" s="747"/>
      <c r="AY57" s="747"/>
      <c r="AZ57" s="747"/>
      <c r="BA57" s="748"/>
      <c r="BB57" s="176" t="str">
        <f>IFERROR(VLOOKUP(ROW(BB57)-ROW(BB$48)+1,時間計算!$AR$48:$AS$66,2,FALSE),"")</f>
        <v/>
      </c>
      <c r="BC57" s="207"/>
      <c r="BD57" s="207"/>
      <c r="BE57" s="207"/>
      <c r="BF57" s="207"/>
      <c r="BG57" s="207"/>
      <c r="BH57" s="207"/>
      <c r="BI57" s="207"/>
      <c r="BJ57" s="207"/>
      <c r="BK57" s="208"/>
    </row>
    <row r="58" spans="1:63" ht="12" customHeight="1">
      <c r="A58" s="524">
        <v>0.16666666666666666</v>
      </c>
      <c r="B58" s="525"/>
      <c r="C58" s="525"/>
      <c r="D58" s="527"/>
      <c r="E58" s="752"/>
      <c r="F58" s="747"/>
      <c r="G58" s="747"/>
      <c r="H58" s="747"/>
      <c r="I58" s="747"/>
      <c r="J58" s="747"/>
      <c r="K58" s="747"/>
      <c r="L58" s="747"/>
      <c r="M58" s="747"/>
      <c r="N58" s="747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A58" s="747"/>
      <c r="AB58" s="747"/>
      <c r="AC58" s="747"/>
      <c r="AD58" s="747"/>
      <c r="AE58" s="747"/>
      <c r="AF58" s="747"/>
      <c r="AG58" s="747"/>
      <c r="AH58" s="747"/>
      <c r="AI58" s="747"/>
      <c r="AJ58" s="747"/>
      <c r="AK58" s="747"/>
      <c r="AL58" s="747"/>
      <c r="AM58" s="747"/>
      <c r="AN58" s="747"/>
      <c r="AO58" s="747"/>
      <c r="AP58" s="747"/>
      <c r="AQ58" s="747"/>
      <c r="AR58" s="747"/>
      <c r="AS58" s="747"/>
      <c r="AT58" s="747"/>
      <c r="AU58" s="747"/>
      <c r="AV58" s="747"/>
      <c r="AW58" s="747"/>
      <c r="AX58" s="747"/>
      <c r="AY58" s="747"/>
      <c r="AZ58" s="747"/>
      <c r="BA58" s="748"/>
      <c r="BB58" s="176" t="str">
        <f>IFERROR(VLOOKUP(ROW(BB58)-ROW(BB$48)+1,時間計算!$AR$48:$AS$66,2,FALSE),"")</f>
        <v/>
      </c>
      <c r="BC58" s="207"/>
      <c r="BD58" s="207"/>
      <c r="BE58" s="207"/>
      <c r="BF58" s="207"/>
      <c r="BG58" s="207"/>
      <c r="BH58" s="207"/>
      <c r="BI58" s="207"/>
      <c r="BJ58" s="207"/>
      <c r="BK58" s="208"/>
    </row>
    <row r="59" spans="1:63" ht="12" customHeight="1">
      <c r="A59" s="528"/>
      <c r="B59" s="529"/>
      <c r="C59" s="529"/>
      <c r="D59" s="530"/>
      <c r="E59" s="753"/>
      <c r="F59" s="749"/>
      <c r="G59" s="749"/>
      <c r="H59" s="749"/>
      <c r="I59" s="749"/>
      <c r="J59" s="749"/>
      <c r="K59" s="749"/>
      <c r="L59" s="749"/>
      <c r="M59" s="749"/>
      <c r="N59" s="749"/>
      <c r="O59" s="749"/>
      <c r="P59" s="749"/>
      <c r="Q59" s="749"/>
      <c r="R59" s="749"/>
      <c r="S59" s="749"/>
      <c r="T59" s="749"/>
      <c r="U59" s="749"/>
      <c r="V59" s="749"/>
      <c r="W59" s="749"/>
      <c r="X59" s="749"/>
      <c r="Y59" s="749"/>
      <c r="Z59" s="749"/>
      <c r="AA59" s="749"/>
      <c r="AB59" s="749"/>
      <c r="AC59" s="749"/>
      <c r="AD59" s="749"/>
      <c r="AE59" s="749"/>
      <c r="AF59" s="749"/>
      <c r="AG59" s="749"/>
      <c r="AH59" s="749"/>
      <c r="AI59" s="749"/>
      <c r="AJ59" s="749"/>
      <c r="AK59" s="749"/>
      <c r="AL59" s="749"/>
      <c r="AM59" s="749"/>
      <c r="AN59" s="749"/>
      <c r="AO59" s="749"/>
      <c r="AP59" s="749"/>
      <c r="AQ59" s="749"/>
      <c r="AR59" s="749"/>
      <c r="AS59" s="749"/>
      <c r="AT59" s="749"/>
      <c r="AU59" s="749"/>
      <c r="AV59" s="749"/>
      <c r="AW59" s="749"/>
      <c r="AX59" s="749"/>
      <c r="AY59" s="749"/>
      <c r="AZ59" s="749"/>
      <c r="BA59" s="750"/>
      <c r="BB59" s="180" t="str">
        <f>IFERROR(VLOOKUP(ROW(BB59)-ROW(BB$48)+1,時間計算!$AR$48:$AS$66,2,FALSE),"")</f>
        <v/>
      </c>
      <c r="BC59" s="209"/>
      <c r="BD59" s="209"/>
      <c r="BE59" s="209"/>
      <c r="BF59" s="209"/>
      <c r="BG59" s="209"/>
      <c r="BH59" s="209"/>
      <c r="BI59" s="209"/>
      <c r="BJ59" s="209"/>
      <c r="BK59" s="210"/>
    </row>
    <row r="60" spans="1:63" ht="6.75" customHeight="1"/>
    <row r="61" spans="1:63" ht="6.75" customHeight="1"/>
    <row r="62" spans="1:63" ht="17.25" customHeight="1">
      <c r="A62" s="422" t="s">
        <v>57</v>
      </c>
      <c r="B62" s="691"/>
      <c r="C62" s="691"/>
      <c r="D62" s="692"/>
      <c r="E62" s="195" t="str">
        <f>IF(AND(F62="",'2_2計画週'!F62&lt;&gt;""),'2_2計画週'!F62,IF(AND(F62="",'2_2計画週'!F62=""),'2_2計画週'!E62,""))</f>
        <v/>
      </c>
      <c r="F62" s="234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0"/>
      <c r="BK62" s="191"/>
    </row>
    <row r="63" spans="1:63" ht="17.25" customHeight="1">
      <c r="A63" s="693"/>
      <c r="B63" s="694"/>
      <c r="C63" s="694"/>
      <c r="D63" s="695"/>
      <c r="E63" s="148" t="str">
        <f>IF(AND(F63="",'2_2計画週'!F63&lt;&gt;""),'2_2計画週'!F63,IF(AND(F63="",'2_2計画週'!F63=""),'2_2計画週'!E63,""))</f>
        <v/>
      </c>
      <c r="F63" s="226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92"/>
    </row>
    <row r="64" spans="1:63" ht="17.25" customHeight="1">
      <c r="A64" s="693"/>
      <c r="B64" s="694"/>
      <c r="C64" s="694"/>
      <c r="D64" s="695"/>
      <c r="E64" s="148" t="str">
        <f>IF(AND(F64="",'2_2計画週'!F64&lt;&gt;""),'2_2計画週'!F64,IF(AND(F64="",'2_2計画週'!F64=""),'2_2計画週'!E64,""))</f>
        <v/>
      </c>
      <c r="F64" s="226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92"/>
    </row>
    <row r="65" spans="1:63" ht="17.25" customHeight="1">
      <c r="A65" s="693"/>
      <c r="B65" s="694"/>
      <c r="C65" s="694"/>
      <c r="D65" s="695"/>
      <c r="E65" s="148" t="str">
        <f>IF(AND(F65="",'2_2計画週'!F65&lt;&gt;""),'2_2計画週'!F65,IF(AND(F65="",'2_2計画週'!F65=""),'2_2計画週'!E65,""))</f>
        <v/>
      </c>
      <c r="F65" s="226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92"/>
    </row>
    <row r="66" spans="1:63" ht="17.25" customHeight="1">
      <c r="A66" s="696"/>
      <c r="B66" s="697"/>
      <c r="C66" s="697"/>
      <c r="D66" s="698"/>
      <c r="E66" s="149" t="str">
        <f>IF(AND(F66="",'2_2計画週'!F66&lt;&gt;""),'2_2計画週'!F66,IF(AND(F66="",'2_2計画週'!F66=""),'2_2計画週'!E66,""))</f>
        <v/>
      </c>
      <c r="F66" s="230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4"/>
    </row>
  </sheetData>
  <sheetProtection selectLockedCells="1"/>
  <mergeCells count="363">
    <mergeCell ref="A6:H6"/>
    <mergeCell ref="I6:U6"/>
    <mergeCell ref="AD6:AP6"/>
    <mergeCell ref="AY6:BK6"/>
    <mergeCell ref="A13:D13"/>
    <mergeCell ref="AU12:BA12"/>
    <mergeCell ref="L12:R12"/>
    <mergeCell ref="BF1:BK1"/>
    <mergeCell ref="I4:U4"/>
    <mergeCell ref="AD4:AP4"/>
    <mergeCell ref="AY4:BK4"/>
    <mergeCell ref="I5:U5"/>
    <mergeCell ref="AD5:AP5"/>
    <mergeCell ref="AD7:AP7"/>
    <mergeCell ref="A38:D39"/>
    <mergeCell ref="A14:D15"/>
    <mergeCell ref="A18:D19"/>
    <mergeCell ref="A22:D23"/>
    <mergeCell ref="A26:D27"/>
    <mergeCell ref="A30:D31"/>
    <mergeCell ref="E12:K12"/>
    <mergeCell ref="E13:K13"/>
    <mergeCell ref="AN12:AT12"/>
    <mergeCell ref="AG12:AM12"/>
    <mergeCell ref="Z12:AF12"/>
    <mergeCell ref="S12:Y12"/>
    <mergeCell ref="Z16:AF16"/>
    <mergeCell ref="Z15:AF15"/>
    <mergeCell ref="Z14:AF14"/>
    <mergeCell ref="Z13:AF13"/>
    <mergeCell ref="E15:K15"/>
    <mergeCell ref="L14:R14"/>
    <mergeCell ref="E33:K33"/>
    <mergeCell ref="E24:K24"/>
    <mergeCell ref="E23:K23"/>
    <mergeCell ref="E32:K32"/>
    <mergeCell ref="E31:K31"/>
    <mergeCell ref="E30:K30"/>
    <mergeCell ref="A62:D66"/>
    <mergeCell ref="A42:D43"/>
    <mergeCell ref="A46:D47"/>
    <mergeCell ref="A50:D51"/>
    <mergeCell ref="A54:D55"/>
    <mergeCell ref="A58:D59"/>
    <mergeCell ref="A34:D35"/>
    <mergeCell ref="I7:U7"/>
    <mergeCell ref="I9:U9"/>
    <mergeCell ref="L13:R13"/>
    <mergeCell ref="E14:K14"/>
    <mergeCell ref="S16:Y16"/>
    <mergeCell ref="S15:Y15"/>
    <mergeCell ref="L16:R16"/>
    <mergeCell ref="L15:R15"/>
    <mergeCell ref="S14:Y14"/>
    <mergeCell ref="S13:Y13"/>
    <mergeCell ref="E18:K18"/>
    <mergeCell ref="E17:K17"/>
    <mergeCell ref="L18:R18"/>
    <mergeCell ref="L17:R17"/>
    <mergeCell ref="S18:Y18"/>
    <mergeCell ref="S17:Y17"/>
    <mergeCell ref="E16:K16"/>
    <mergeCell ref="AU16:BA16"/>
    <mergeCell ref="AU15:BA15"/>
    <mergeCell ref="AN16:AT16"/>
    <mergeCell ref="AN15:AT15"/>
    <mergeCell ref="AG16:AM16"/>
    <mergeCell ref="AG15:AM15"/>
    <mergeCell ref="AU13:BA13"/>
    <mergeCell ref="AN14:AT14"/>
    <mergeCell ref="AN13:AT13"/>
    <mergeCell ref="AG14:AM14"/>
    <mergeCell ref="AG13:AM13"/>
    <mergeCell ref="AU14:BA14"/>
    <mergeCell ref="AU18:BA18"/>
    <mergeCell ref="AU17:BA17"/>
    <mergeCell ref="AU20:BA20"/>
    <mergeCell ref="AU19:BA19"/>
    <mergeCell ref="AN20:AT20"/>
    <mergeCell ref="AN19:AT19"/>
    <mergeCell ref="Z18:AF18"/>
    <mergeCell ref="Z17:AF17"/>
    <mergeCell ref="AG18:AM18"/>
    <mergeCell ref="AG17:AM17"/>
    <mergeCell ref="AN18:AT18"/>
    <mergeCell ref="AN17:AT17"/>
    <mergeCell ref="E50:K50"/>
    <mergeCell ref="E49:K49"/>
    <mergeCell ref="E48:K48"/>
    <mergeCell ref="AG20:AM20"/>
    <mergeCell ref="AG19:AM19"/>
    <mergeCell ref="Z20:AF20"/>
    <mergeCell ref="Z19:AF19"/>
    <mergeCell ref="S20:Y20"/>
    <mergeCell ref="S19:Y19"/>
    <mergeCell ref="E47:K47"/>
    <mergeCell ref="E46:K46"/>
    <mergeCell ref="E45:K45"/>
    <mergeCell ref="E44:K44"/>
    <mergeCell ref="E43:K43"/>
    <mergeCell ref="L20:R20"/>
    <mergeCell ref="L19:R19"/>
    <mergeCell ref="E20:K20"/>
    <mergeCell ref="E19:K19"/>
    <mergeCell ref="E29:K29"/>
    <mergeCell ref="E28:K28"/>
    <mergeCell ref="E37:K37"/>
    <mergeCell ref="E36:K36"/>
    <mergeCell ref="E35:K35"/>
    <mergeCell ref="E34:K34"/>
    <mergeCell ref="E59:K59"/>
    <mergeCell ref="E58:K58"/>
    <mergeCell ref="E57:K57"/>
    <mergeCell ref="E56:K56"/>
    <mergeCell ref="E55:K55"/>
    <mergeCell ref="E54:K54"/>
    <mergeCell ref="E53:K53"/>
    <mergeCell ref="E52:K52"/>
    <mergeCell ref="E51:K51"/>
    <mergeCell ref="E42:K42"/>
    <mergeCell ref="E41:K41"/>
    <mergeCell ref="E40:K40"/>
    <mergeCell ref="E39:K39"/>
    <mergeCell ref="E38:K38"/>
    <mergeCell ref="E22:K22"/>
    <mergeCell ref="E21:K21"/>
    <mergeCell ref="L42:R42"/>
    <mergeCell ref="L41:R41"/>
    <mergeCell ref="L40:R40"/>
    <mergeCell ref="L39:R39"/>
    <mergeCell ref="L38:R38"/>
    <mergeCell ref="L37:R37"/>
    <mergeCell ref="L36:R36"/>
    <mergeCell ref="L35:R35"/>
    <mergeCell ref="L34:R34"/>
    <mergeCell ref="L33:R33"/>
    <mergeCell ref="L32:R32"/>
    <mergeCell ref="L31:R31"/>
    <mergeCell ref="L30:R30"/>
    <mergeCell ref="L29:R29"/>
    <mergeCell ref="E27:K27"/>
    <mergeCell ref="E26:K26"/>
    <mergeCell ref="E25:K25"/>
    <mergeCell ref="L23:R23"/>
    <mergeCell ref="L22:R22"/>
    <mergeCell ref="L21:R21"/>
    <mergeCell ref="L59:R59"/>
    <mergeCell ref="L58:R58"/>
    <mergeCell ref="L57:R57"/>
    <mergeCell ref="L56:R56"/>
    <mergeCell ref="L55:R55"/>
    <mergeCell ref="L54:R54"/>
    <mergeCell ref="L53:R53"/>
    <mergeCell ref="L52:R52"/>
    <mergeCell ref="L51:R51"/>
    <mergeCell ref="L50:R50"/>
    <mergeCell ref="L49:R49"/>
    <mergeCell ref="L48:R48"/>
    <mergeCell ref="L47:R47"/>
    <mergeCell ref="L28:R28"/>
    <mergeCell ref="L27:R27"/>
    <mergeCell ref="L26:R26"/>
    <mergeCell ref="L25:R25"/>
    <mergeCell ref="L24:R24"/>
    <mergeCell ref="S42:Y42"/>
    <mergeCell ref="S41:Y41"/>
    <mergeCell ref="S40:Y40"/>
    <mergeCell ref="S39:Y39"/>
    <mergeCell ref="S38:Y38"/>
    <mergeCell ref="L46:R46"/>
    <mergeCell ref="L45:R45"/>
    <mergeCell ref="L44:R44"/>
    <mergeCell ref="L43:R43"/>
    <mergeCell ref="S46:Y46"/>
    <mergeCell ref="S45:Y45"/>
    <mergeCell ref="S44:Y44"/>
    <mergeCell ref="S43:Y43"/>
    <mergeCell ref="S23:Y23"/>
    <mergeCell ref="S32:Y32"/>
    <mergeCell ref="S31:Y31"/>
    <mergeCell ref="S30:Y30"/>
    <mergeCell ref="S29:Y29"/>
    <mergeCell ref="S28:Y28"/>
    <mergeCell ref="S37:Y37"/>
    <mergeCell ref="S36:Y36"/>
    <mergeCell ref="S35:Y35"/>
    <mergeCell ref="S34:Y34"/>
    <mergeCell ref="S33:Y33"/>
    <mergeCell ref="Z59:AF59"/>
    <mergeCell ref="Z58:AF58"/>
    <mergeCell ref="Z57:AF57"/>
    <mergeCell ref="Z56:AF56"/>
    <mergeCell ref="Z55:AF55"/>
    <mergeCell ref="S22:Y22"/>
    <mergeCell ref="S21:Y21"/>
    <mergeCell ref="S59:Y59"/>
    <mergeCell ref="S58:Y58"/>
    <mergeCell ref="S57:Y57"/>
    <mergeCell ref="S56:Y56"/>
    <mergeCell ref="S55:Y55"/>
    <mergeCell ref="S54:Y54"/>
    <mergeCell ref="S53:Y53"/>
    <mergeCell ref="S52:Y52"/>
    <mergeCell ref="S51:Y51"/>
    <mergeCell ref="S50:Y50"/>
    <mergeCell ref="S49:Y49"/>
    <mergeCell ref="S48:Y48"/>
    <mergeCell ref="S47:Y47"/>
    <mergeCell ref="S27:Y27"/>
    <mergeCell ref="S26:Y26"/>
    <mergeCell ref="S25:Y25"/>
    <mergeCell ref="S24:Y24"/>
    <mergeCell ref="Z49:AF49"/>
    <mergeCell ref="Z48:AF48"/>
    <mergeCell ref="Z47:AF47"/>
    <mergeCell ref="Z46:AF46"/>
    <mergeCell ref="Z45:AF45"/>
    <mergeCell ref="Z54:AF54"/>
    <mergeCell ref="Z53:AF53"/>
    <mergeCell ref="Z52:AF52"/>
    <mergeCell ref="Z51:AF51"/>
    <mergeCell ref="Z50:AF50"/>
    <mergeCell ref="Z31:AF31"/>
    <mergeCell ref="Z30:AF30"/>
    <mergeCell ref="Z39:AF39"/>
    <mergeCell ref="Z38:AF38"/>
    <mergeCell ref="Z37:AF37"/>
    <mergeCell ref="Z36:AF36"/>
    <mergeCell ref="Z35:AF35"/>
    <mergeCell ref="Z44:AF44"/>
    <mergeCell ref="Z43:AF43"/>
    <mergeCell ref="Z42:AF42"/>
    <mergeCell ref="Z41:AF41"/>
    <mergeCell ref="Z40:AF40"/>
    <mergeCell ref="Z24:AF24"/>
    <mergeCell ref="Z23:AF23"/>
    <mergeCell ref="Z22:AF22"/>
    <mergeCell ref="Z21:AF21"/>
    <mergeCell ref="AG36:AM36"/>
    <mergeCell ref="AG35:AM35"/>
    <mergeCell ref="AG34:AM34"/>
    <mergeCell ref="AG33:AM33"/>
    <mergeCell ref="AG32:AM32"/>
    <mergeCell ref="AG31:AM31"/>
    <mergeCell ref="AG30:AM30"/>
    <mergeCell ref="AG29:AM29"/>
    <mergeCell ref="AG28:AM28"/>
    <mergeCell ref="AG27:AM27"/>
    <mergeCell ref="AG26:AM26"/>
    <mergeCell ref="AG25:AM25"/>
    <mergeCell ref="Z29:AF29"/>
    <mergeCell ref="Z28:AF28"/>
    <mergeCell ref="Z27:AF27"/>
    <mergeCell ref="Z26:AF26"/>
    <mergeCell ref="Z25:AF25"/>
    <mergeCell ref="Z34:AF34"/>
    <mergeCell ref="Z33:AF33"/>
    <mergeCell ref="Z32:AF32"/>
    <mergeCell ref="AG24:AM24"/>
    <mergeCell ref="AG23:AM23"/>
    <mergeCell ref="AG22:AM22"/>
    <mergeCell ref="AG21:AM21"/>
    <mergeCell ref="AG59:AM59"/>
    <mergeCell ref="AG58:AM58"/>
    <mergeCell ref="AG57:AM57"/>
    <mergeCell ref="AG55:AM55"/>
    <mergeCell ref="AG56:AM56"/>
    <mergeCell ref="AG54:AM54"/>
    <mergeCell ref="AG53:AM53"/>
    <mergeCell ref="AG52:AM52"/>
    <mergeCell ref="AG51:AM51"/>
    <mergeCell ref="AG50:AM50"/>
    <mergeCell ref="AG49:AM49"/>
    <mergeCell ref="AG48:AM48"/>
    <mergeCell ref="AG42:AM42"/>
    <mergeCell ref="AG41:AM41"/>
    <mergeCell ref="AG40:AM40"/>
    <mergeCell ref="AG39:AM39"/>
    <mergeCell ref="AG38:AM38"/>
    <mergeCell ref="AG47:AM47"/>
    <mergeCell ref="AG46:AM46"/>
    <mergeCell ref="AG45:AM45"/>
    <mergeCell ref="AG44:AM44"/>
    <mergeCell ref="AG43:AM43"/>
    <mergeCell ref="AG37:AM37"/>
    <mergeCell ref="AN28:AT28"/>
    <mergeCell ref="AU28:BA28"/>
    <mergeCell ref="AU27:BA27"/>
    <mergeCell ref="AN26:AT26"/>
    <mergeCell ref="AN27:AT27"/>
    <mergeCell ref="AN32:AT32"/>
    <mergeCell ref="AU32:BA32"/>
    <mergeCell ref="AU31:BA31"/>
    <mergeCell ref="AN31:AT31"/>
    <mergeCell ref="AN30:AT30"/>
    <mergeCell ref="AU30:BA30"/>
    <mergeCell ref="AU29:BA29"/>
    <mergeCell ref="AN29:AT29"/>
    <mergeCell ref="AU21:BA21"/>
    <mergeCell ref="AN21:AT21"/>
    <mergeCell ref="AN38:AT38"/>
    <mergeCell ref="AU38:BA38"/>
    <mergeCell ref="AU37:BA37"/>
    <mergeCell ref="AN37:AT37"/>
    <mergeCell ref="AN36:AT36"/>
    <mergeCell ref="AU36:BA36"/>
    <mergeCell ref="AU35:BA35"/>
    <mergeCell ref="AN35:AT35"/>
    <mergeCell ref="AN34:AT34"/>
    <mergeCell ref="AU34:BA34"/>
    <mergeCell ref="AU33:BA33"/>
    <mergeCell ref="AN33:AT33"/>
    <mergeCell ref="AN25:AT25"/>
    <mergeCell ref="AU26:BA26"/>
    <mergeCell ref="AU25:BA25"/>
    <mergeCell ref="AU24:BA24"/>
    <mergeCell ref="AU23:BA23"/>
    <mergeCell ref="AN24:AT24"/>
    <mergeCell ref="AN23:AT23"/>
    <mergeCell ref="AU45:BA45"/>
    <mergeCell ref="AN46:AT46"/>
    <mergeCell ref="AN45:AT45"/>
    <mergeCell ref="AN50:AT50"/>
    <mergeCell ref="AU50:BA50"/>
    <mergeCell ref="AU49:BA49"/>
    <mergeCell ref="AN49:AT49"/>
    <mergeCell ref="AN48:AT48"/>
    <mergeCell ref="AN22:AT22"/>
    <mergeCell ref="AU22:BA22"/>
    <mergeCell ref="AU59:BA59"/>
    <mergeCell ref="AN59:AT59"/>
    <mergeCell ref="AN58:AT58"/>
    <mergeCell ref="AN57:AT57"/>
    <mergeCell ref="AN56:AT56"/>
    <mergeCell ref="AN55:AT55"/>
    <mergeCell ref="AU54:BA54"/>
    <mergeCell ref="AU53:BA53"/>
    <mergeCell ref="AN54:AT54"/>
    <mergeCell ref="AN53:AT53"/>
    <mergeCell ref="AN51:AT51"/>
    <mergeCell ref="AU51:BA51"/>
    <mergeCell ref="AU52:BA52"/>
    <mergeCell ref="AU56:BA56"/>
    <mergeCell ref="AU55:BA55"/>
    <mergeCell ref="AU39:BA39"/>
    <mergeCell ref="AN39:AT39"/>
    <mergeCell ref="AU57:BA57"/>
    <mergeCell ref="AU58:BA58"/>
    <mergeCell ref="AN52:AT52"/>
    <mergeCell ref="AU41:BA41"/>
    <mergeCell ref="AN42:AT42"/>
    <mergeCell ref="AN41:AT41"/>
    <mergeCell ref="AN40:AT40"/>
    <mergeCell ref="AU40:BA40"/>
    <mergeCell ref="AN44:AT44"/>
    <mergeCell ref="AN43:AT43"/>
    <mergeCell ref="AU44:BA44"/>
    <mergeCell ref="AU43:BA43"/>
    <mergeCell ref="AU42:BA42"/>
    <mergeCell ref="AN47:AT47"/>
    <mergeCell ref="AU48:BA48"/>
    <mergeCell ref="AU47:BA47"/>
    <mergeCell ref="AU46:BA46"/>
  </mergeCells>
  <phoneticPr fontId="2"/>
  <dataValidations count="1">
    <dataValidation imeMode="hiragana" allowBlank="1" showInputMessage="1" showErrorMessage="1" sqref="F62:F66 BC36:BC47 BC12:BC34"/>
  </dataValidations>
  <printOptions horizontalCentered="1" verticalCentered="1"/>
  <pageMargins left="0.7" right="0.7" top="0.75" bottom="0.75" header="0.3" footer="0.3"/>
  <pageSetup paperSize="9" scale="6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G74"/>
  <sheetViews>
    <sheetView showGridLines="0" zoomScaleNormal="100" workbookViewId="0">
      <selection activeCell="D25" sqref="D25"/>
    </sheetView>
  </sheetViews>
  <sheetFormatPr defaultRowHeight="13.5"/>
  <cols>
    <col min="1" max="1" width="6.375" customWidth="1"/>
    <col min="2" max="2" width="9" style="92"/>
    <col min="3" max="3" width="12.5" style="92" bestFit="1" customWidth="1"/>
    <col min="4" max="4" width="18.5" style="92" customWidth="1"/>
    <col min="5" max="5" width="7" style="92" bestFit="1" customWidth="1"/>
    <col min="6" max="6" width="7.125" style="92" bestFit="1" customWidth="1"/>
    <col min="7" max="12" width="3.375" style="92" bestFit="1" customWidth="1"/>
    <col min="13" max="13" width="6.25" style="92" bestFit="1" customWidth="1"/>
    <col min="14" max="14" width="18.75" style="92" customWidth="1"/>
    <col min="15" max="15" width="4.125" style="92" customWidth="1"/>
    <col min="16" max="16" width="6.75" style="92" customWidth="1"/>
    <col min="17" max="18" width="9" style="92" customWidth="1"/>
    <col min="19" max="19" width="9.25" style="118" bestFit="1" customWidth="1"/>
    <col min="20" max="20" width="10.375" style="118" customWidth="1"/>
    <col min="21" max="21" width="6.125" style="118" customWidth="1"/>
    <col min="22" max="22" width="9" hidden="1" customWidth="1"/>
    <col min="23" max="25" width="8.375" hidden="1" customWidth="1"/>
    <col min="26" max="26" width="7.125" style="92" hidden="1" customWidth="1"/>
    <col min="27" max="27" width="7" style="92" hidden="1" customWidth="1"/>
    <col min="28" max="34" width="6.75" style="92" hidden="1" customWidth="1"/>
    <col min="35" max="36" width="7.125" hidden="1" customWidth="1"/>
    <col min="37" max="37" width="9" hidden="1" customWidth="1"/>
    <col min="38" max="41" width="11" hidden="1" customWidth="1"/>
    <col min="42" max="42" width="13.375" style="92" hidden="1" customWidth="1"/>
    <col min="43" max="44" width="6.5" style="92" hidden="1" customWidth="1"/>
    <col min="45" max="45" width="30.875" style="92" hidden="1" customWidth="1"/>
    <col min="46" max="46" width="11" style="92" hidden="1" customWidth="1"/>
    <col min="47" max="47" width="9.625" style="92" hidden="1" customWidth="1"/>
    <col min="48" max="48" width="11" style="92" hidden="1" customWidth="1"/>
    <col min="49" max="49" width="9.25" style="92" hidden="1" customWidth="1"/>
    <col min="50" max="50" width="9" hidden="1" customWidth="1"/>
    <col min="51" max="51" width="6.5" hidden="1" customWidth="1"/>
    <col min="52" max="57" width="6.25" hidden="1" customWidth="1"/>
    <col min="58" max="58" width="20.25" hidden="1" customWidth="1"/>
    <col min="59" max="59" width="2.5" hidden="1" customWidth="1"/>
  </cols>
  <sheetData>
    <row r="2" spans="1:56" s="108" customFormat="1">
      <c r="A2" s="122"/>
      <c r="B2" s="106" t="s">
        <v>190</v>
      </c>
      <c r="C2" s="107"/>
      <c r="D2" s="107"/>
      <c r="E2" s="125" t="str">
        <f>IF(SUM(S5:S10)=0,"","月間サービス提供時間小計："&amp;SUM(S5:S10)&amp;"時間")</f>
        <v/>
      </c>
      <c r="F2" s="107"/>
      <c r="G2" s="126"/>
      <c r="H2" s="125"/>
      <c r="I2" s="125"/>
      <c r="J2" s="107"/>
      <c r="K2" s="107"/>
      <c r="L2" s="107"/>
      <c r="M2" s="107"/>
      <c r="N2" s="107"/>
      <c r="O2" s="107"/>
      <c r="P2" s="107"/>
      <c r="Q2" s="107"/>
      <c r="R2" s="107"/>
      <c r="S2" s="117"/>
      <c r="T2" s="117"/>
      <c r="U2" s="117"/>
      <c r="Z2" s="107"/>
      <c r="AA2" s="107"/>
      <c r="AB2" s="107"/>
      <c r="AC2" s="107"/>
      <c r="AD2" s="107"/>
      <c r="AE2" s="107"/>
      <c r="AF2" s="107"/>
      <c r="AG2" s="107"/>
      <c r="AH2" s="107"/>
      <c r="AP2" s="107"/>
      <c r="AQ2" s="107"/>
      <c r="AR2" s="107"/>
      <c r="AS2" s="107"/>
      <c r="AT2" s="107"/>
      <c r="AU2" s="107"/>
      <c r="AV2" s="107"/>
      <c r="AW2" s="107"/>
    </row>
    <row r="3" spans="1:56">
      <c r="O3" s="369" t="s">
        <v>142</v>
      </c>
      <c r="P3" s="369"/>
      <c r="T3" s="366" t="s">
        <v>244</v>
      </c>
      <c r="U3" s="366"/>
      <c r="AR3" s="92">
        <v>1</v>
      </c>
      <c r="AS3" s="92">
        <v>2</v>
      </c>
      <c r="AT3" s="92">
        <v>3</v>
      </c>
      <c r="AU3" s="92">
        <v>4</v>
      </c>
      <c r="AV3" s="92">
        <v>5</v>
      </c>
      <c r="AW3" s="92">
        <v>6</v>
      </c>
      <c r="AY3" t="s">
        <v>215</v>
      </c>
    </row>
    <row r="4" spans="1:56">
      <c r="B4" s="246" t="s">
        <v>143</v>
      </c>
      <c r="C4" s="246" t="s">
        <v>126</v>
      </c>
      <c r="D4" s="246" t="s">
        <v>231</v>
      </c>
      <c r="E4" s="246" t="s">
        <v>125</v>
      </c>
      <c r="F4" s="246" t="s">
        <v>130</v>
      </c>
      <c r="G4" s="246" t="s">
        <v>123</v>
      </c>
      <c r="H4" s="246" t="s">
        <v>9</v>
      </c>
      <c r="I4" s="246" t="s">
        <v>10</v>
      </c>
      <c r="J4" s="246" t="s">
        <v>11</v>
      </c>
      <c r="K4" s="246" t="s">
        <v>12</v>
      </c>
      <c r="L4" s="246" t="s">
        <v>13</v>
      </c>
      <c r="M4" s="246" t="s">
        <v>14</v>
      </c>
      <c r="N4" s="246" t="s">
        <v>131</v>
      </c>
      <c r="O4" s="370" t="s">
        <v>124</v>
      </c>
      <c r="P4" s="370"/>
      <c r="Q4" s="246" t="s">
        <v>128</v>
      </c>
      <c r="R4" s="246" t="s">
        <v>129</v>
      </c>
      <c r="S4" s="275" t="s">
        <v>243</v>
      </c>
      <c r="T4" s="367" t="s">
        <v>245</v>
      </c>
      <c r="U4" s="367"/>
      <c r="V4" t="s">
        <v>189</v>
      </c>
      <c r="W4" t="s">
        <v>188</v>
      </c>
      <c r="X4" t="s">
        <v>132</v>
      </c>
      <c r="Y4" t="s">
        <v>133</v>
      </c>
      <c r="Z4" s="92" t="s">
        <v>130</v>
      </c>
      <c r="AA4" s="92" t="s">
        <v>125</v>
      </c>
      <c r="AB4" s="92" t="s">
        <v>123</v>
      </c>
      <c r="AC4" s="92" t="s">
        <v>9</v>
      </c>
      <c r="AD4" s="92" t="s">
        <v>10</v>
      </c>
      <c r="AE4" s="92" t="s">
        <v>11</v>
      </c>
      <c r="AF4" s="92" t="s">
        <v>12</v>
      </c>
      <c r="AG4" s="92" t="s">
        <v>13</v>
      </c>
      <c r="AH4" s="92" t="s">
        <v>14</v>
      </c>
      <c r="AI4" t="s">
        <v>134</v>
      </c>
      <c r="AJ4" t="s">
        <v>140</v>
      </c>
      <c r="AK4" t="s">
        <v>135</v>
      </c>
      <c r="AL4" t="s">
        <v>136</v>
      </c>
      <c r="AM4" t="s">
        <v>137</v>
      </c>
      <c r="AN4" t="s">
        <v>138</v>
      </c>
      <c r="AO4" t="s">
        <v>139</v>
      </c>
      <c r="AQ4" s="92" t="s">
        <v>172</v>
      </c>
      <c r="AR4" s="92" t="s">
        <v>173</v>
      </c>
      <c r="AS4" s="92" t="s">
        <v>171</v>
      </c>
      <c r="AT4" s="92" t="s">
        <v>170</v>
      </c>
      <c r="AU4" s="92" t="s">
        <v>168</v>
      </c>
      <c r="AV4" s="92" t="s">
        <v>169</v>
      </c>
      <c r="AW4" s="92" t="s">
        <v>168</v>
      </c>
      <c r="AY4" t="s">
        <v>216</v>
      </c>
      <c r="AZ4" t="s">
        <v>217</v>
      </c>
      <c r="BA4" t="s">
        <v>218</v>
      </c>
      <c r="BB4" t="s">
        <v>219</v>
      </c>
      <c r="BC4" t="s">
        <v>220</v>
      </c>
      <c r="BD4" t="s">
        <v>221</v>
      </c>
    </row>
    <row r="5" spans="1:56" ht="15.95" customHeight="1">
      <c r="B5" s="276"/>
      <c r="C5" s="276"/>
      <c r="D5" s="276"/>
      <c r="E5" s="277"/>
      <c r="F5" s="277"/>
      <c r="G5" s="277"/>
      <c r="H5" s="277"/>
      <c r="I5" s="277"/>
      <c r="J5" s="277"/>
      <c r="K5" s="277"/>
      <c r="L5" s="277"/>
      <c r="M5" s="277"/>
      <c r="N5" s="276"/>
      <c r="O5" s="278"/>
      <c r="P5" s="279" t="s">
        <v>141</v>
      </c>
      <c r="Q5" s="280">
        <f t="shared" ref="Q5:Q27" si="0">IF(AA5=TRUE,7,IF(Z5=TRUE,5,AI5))</f>
        <v>0</v>
      </c>
      <c r="R5" s="277" t="str">
        <f t="shared" ref="R5:R28" si="1">IF(Y5&lt;&gt;"",Y5,X5)</f>
        <v/>
      </c>
      <c r="S5" s="281" t="str">
        <f>IFERROR(IF(W5="25",Q5*R5*O5+0.25,IF(W5="50",Q5*R5*O5,ROUNDUP(Q5*R5*O5,0))),"")</f>
        <v/>
      </c>
      <c r="T5" s="282"/>
      <c r="U5" s="283" t="s">
        <v>246</v>
      </c>
      <c r="V5" s="115" t="e">
        <f t="shared" ref="V5:V10" si="2">Q5*R5*O5</f>
        <v>#VALUE!</v>
      </c>
      <c r="W5" s="116" t="e">
        <f t="shared" ref="W5:W10" si="3">RIGHT(TEXT(V5,"0.00"),2)</f>
        <v>#VALUE!</v>
      </c>
      <c r="X5" t="str">
        <f t="shared" ref="X5:X28" si="4">IF(AI5&gt;2,4.5,IF(AI5=0,"",5))</f>
        <v/>
      </c>
      <c r="Y5" t="str">
        <f t="shared" ref="Y5:Y27" si="5">IF(OR(AA5=TRUE,Z5=TRUE),4.5,"")</f>
        <v/>
      </c>
      <c r="Z5" s="240" t="b">
        <v>0</v>
      </c>
      <c r="AA5" s="240" t="b">
        <v>0</v>
      </c>
      <c r="AB5" s="240" t="b">
        <v>0</v>
      </c>
      <c r="AC5" s="240" t="b">
        <v>0</v>
      </c>
      <c r="AD5" s="240" t="b">
        <v>0</v>
      </c>
      <c r="AE5" s="240" t="b">
        <v>0</v>
      </c>
      <c r="AF5" s="240" t="b">
        <v>0</v>
      </c>
      <c r="AG5" s="240" t="b">
        <v>0</v>
      </c>
      <c r="AH5" s="240" t="b">
        <v>0</v>
      </c>
      <c r="AI5">
        <f t="shared" ref="AI5:AI28" si="6">COUNTIF(AB5:AH5,TRUE)</f>
        <v>0</v>
      </c>
      <c r="AJ5">
        <f>COUNTIF(Z5:AA5,TRUE)</f>
        <v>0</v>
      </c>
      <c r="AK5">
        <f t="shared" ref="AK5:AK27" si="7">COUNTIF(AB5:AC5,TRUE)</f>
        <v>0</v>
      </c>
      <c r="AL5">
        <f t="shared" ref="AL5:AL27" si="8">COUNTIF(AB5:AD5,TRUE)</f>
        <v>0</v>
      </c>
      <c r="AM5">
        <f t="shared" ref="AM5:AM27" si="9">COUNTIF(AB5:AE5,TRUE)</f>
        <v>0</v>
      </c>
      <c r="AN5">
        <f t="shared" ref="AN5:AN27" si="10">COUNTIF(AB5:AF5,TRUE)</f>
        <v>0</v>
      </c>
      <c r="AO5">
        <f t="shared" ref="AO5:AO27" si="11">COUNTIF(AB5:AG5,TRUE)</f>
        <v>0</v>
      </c>
      <c r="AP5" s="86"/>
      <c r="AR5" s="92" t="str">
        <f t="shared" ref="AR5:AR10" si="12">B5&amp;"-"&amp;IF(B5=1,AY5,IF(B5=2,AZ5,IF(B5=3,BA5,IF(B5=4,BB5,IF(B5=5,BC5,IF(B5=6,BD5,""))))))</f>
        <v>-</v>
      </c>
      <c r="AS5" s="92" t="str">
        <f t="shared" ref="AS5:AS10" si="13">IF(C5="","",C5)</f>
        <v/>
      </c>
      <c r="AT5" s="92" t="str">
        <f t="shared" ref="AT5:AT27" si="14">IF(D5="","","・"&amp;D5)</f>
        <v/>
      </c>
      <c r="AU5" s="92" t="str">
        <f>IF(S5="","","・"&amp;S5&amp;"時間")</f>
        <v/>
      </c>
      <c r="AV5" t="str">
        <f t="shared" ref="AV5:AV10" si="15">IF(Z5=TRUE,"(月～金",IF(AA5=TRUE,"(毎日",""))&amp;IF(AJ5=0,IF(AB5=TRUE,"(月","")&amp;IF(AND(AB5=TRUE,AC5=TRUE),"･火",IF(AND(AB5=FALSE,AC5=TRUE),"(火",""))&amp;IF(AND(AD5=TRUE,AK5&gt;0),"・水",IF(AND(AD5=TRUE,AK5=0),"(水",""))&amp;IF(AND(AE5=TRUE,AL5&gt;0),"・木",IF(AND(AE5=TRUE,AL5=0),"(木",""))&amp;IF(AND(AF5=TRUE,AM5&gt;0),"・金",IF(AND(AF5=TRUE,AM5=0),"(金",""))&amp;IF(AND(AG5=TRUE,AN5&gt;0),"・土",IF(AND(AG5=TRUE,AN5=0),"(土",""))&amp;IF(AND(AH5=TRUE,AO5&gt;0),"・日",IF(AND(AH5=TRUE,AO5=0),"(日","")),"")</f>
        <v/>
      </c>
      <c r="AW5" s="140" t="str">
        <f t="shared" ref="AW5:AW10" si="16">IF(AV5="","","/"&amp;O5&amp;"時間)")</f>
        <v/>
      </c>
      <c r="AY5">
        <f>IF($B5=1,1,0)</f>
        <v>0</v>
      </c>
      <c r="AZ5">
        <f>IF($B5=2,1,0)</f>
        <v>0</v>
      </c>
      <c r="BA5">
        <f>IF($B5=3,1,0)</f>
        <v>0</v>
      </c>
      <c r="BB5">
        <f>IF($B5=4,1,0)</f>
        <v>0</v>
      </c>
      <c r="BC5">
        <f>IF($B5=5,1,0)</f>
        <v>0</v>
      </c>
      <c r="BD5">
        <f>IF($B5=6,1,0)</f>
        <v>0</v>
      </c>
    </row>
    <row r="6" spans="1:56" ht="15.95" customHeight="1">
      <c r="B6" s="284"/>
      <c r="C6" s="284"/>
      <c r="D6" s="284"/>
      <c r="E6" s="285"/>
      <c r="F6" s="285"/>
      <c r="G6" s="285"/>
      <c r="H6" s="285"/>
      <c r="I6" s="285"/>
      <c r="J6" s="285"/>
      <c r="K6" s="285"/>
      <c r="L6" s="285"/>
      <c r="M6" s="285"/>
      <c r="N6" s="284"/>
      <c r="O6" s="286"/>
      <c r="P6" s="287" t="s">
        <v>141</v>
      </c>
      <c r="Q6" s="288">
        <f t="shared" si="0"/>
        <v>0</v>
      </c>
      <c r="R6" s="285" t="str">
        <f t="shared" si="1"/>
        <v/>
      </c>
      <c r="S6" s="289" t="str">
        <f t="shared" ref="S6:S10" si="17">IFERROR(IF(W6="25",Q6*R6*O6+0.25,IF(W6="50",Q6*R6*O6,ROUNDUP(Q6*R6*O6,0))),"")</f>
        <v/>
      </c>
      <c r="T6" s="290"/>
      <c r="U6" s="291" t="s">
        <v>246</v>
      </c>
      <c r="V6" s="115" t="e">
        <f t="shared" si="2"/>
        <v>#VALUE!</v>
      </c>
      <c r="W6" s="116" t="e">
        <f t="shared" si="3"/>
        <v>#VALUE!</v>
      </c>
      <c r="X6" t="str">
        <f t="shared" si="4"/>
        <v/>
      </c>
      <c r="Y6" t="str">
        <f t="shared" si="5"/>
        <v/>
      </c>
      <c r="Z6" s="240" t="b">
        <v>0</v>
      </c>
      <c r="AA6" s="240" t="b">
        <v>0</v>
      </c>
      <c r="AB6" s="240" t="b">
        <v>0</v>
      </c>
      <c r="AC6" s="240" t="b">
        <v>0</v>
      </c>
      <c r="AD6" s="240" t="b">
        <v>0</v>
      </c>
      <c r="AE6" s="240" t="b">
        <v>0</v>
      </c>
      <c r="AF6" s="240" t="b">
        <v>0</v>
      </c>
      <c r="AG6" s="240" t="b">
        <v>0</v>
      </c>
      <c r="AH6" s="240" t="b">
        <v>0</v>
      </c>
      <c r="AI6">
        <f t="shared" si="6"/>
        <v>0</v>
      </c>
      <c r="AJ6">
        <f t="shared" ref="AJ6:AJ28" si="18">COUNTIF(Z6:AA6,TRUE)</f>
        <v>0</v>
      </c>
      <c r="AK6">
        <f t="shared" si="7"/>
        <v>0</v>
      </c>
      <c r="AL6">
        <f t="shared" si="8"/>
        <v>0</v>
      </c>
      <c r="AM6">
        <f t="shared" si="9"/>
        <v>0</v>
      </c>
      <c r="AN6">
        <f t="shared" si="10"/>
        <v>0</v>
      </c>
      <c r="AO6">
        <f t="shared" si="11"/>
        <v>0</v>
      </c>
      <c r="AR6" s="92" t="str">
        <f t="shared" si="12"/>
        <v>-</v>
      </c>
      <c r="AS6" s="92" t="str">
        <f t="shared" si="13"/>
        <v/>
      </c>
      <c r="AT6" s="92" t="str">
        <f t="shared" si="14"/>
        <v/>
      </c>
      <c r="AU6" s="92" t="str">
        <f t="shared" ref="AU6:AU27" si="19">IF(S6="","","・"&amp;S6&amp;"時間")</f>
        <v/>
      </c>
      <c r="AV6" t="str">
        <f t="shared" si="15"/>
        <v/>
      </c>
      <c r="AW6" s="140" t="str">
        <f t="shared" si="16"/>
        <v/>
      </c>
      <c r="AY6">
        <f>IF($B6=1,MAX(AY$5:AY5)+1,MAX(AY$5:AY5))</f>
        <v>0</v>
      </c>
      <c r="AZ6">
        <f>IF($B6=2,MAX(AZ$5:AZ5)+1,MAX(AZ$5:AZ5))</f>
        <v>0</v>
      </c>
      <c r="BA6">
        <f>IF($B6=3,MAX(BA$5:BA5)+1,MAX(BA$5:BA5))</f>
        <v>0</v>
      </c>
      <c r="BB6">
        <f>IF($B6=4,MAX(BB$5:BB5)+1,MAX(BB$5:BB5))</f>
        <v>0</v>
      </c>
      <c r="BC6">
        <f>IF($B6=5,MAX(BC$5:BC5)+1,MAX(BC$5:BC5))</f>
        <v>0</v>
      </c>
      <c r="BD6">
        <f>IF($B6=6,MAX(BD$5:BD5)+1,MAX(BD$5:BD5))</f>
        <v>0</v>
      </c>
    </row>
    <row r="7" spans="1:56" ht="15.95" customHeight="1">
      <c r="B7" s="284"/>
      <c r="C7" s="284"/>
      <c r="D7" s="284"/>
      <c r="E7" s="285"/>
      <c r="F7" s="285"/>
      <c r="G7" s="285"/>
      <c r="H7" s="285"/>
      <c r="I7" s="285"/>
      <c r="J7" s="285"/>
      <c r="K7" s="285"/>
      <c r="L7" s="285"/>
      <c r="M7" s="285"/>
      <c r="N7" s="284"/>
      <c r="O7" s="286"/>
      <c r="P7" s="287" t="s">
        <v>141</v>
      </c>
      <c r="Q7" s="288">
        <f t="shared" si="0"/>
        <v>0</v>
      </c>
      <c r="R7" s="285" t="str">
        <f t="shared" si="1"/>
        <v/>
      </c>
      <c r="S7" s="289" t="str">
        <f>IFERROR(IF(W7="25",Q7*R7*O7+0.25,IF(W7="50",Q7*R7*O7,ROUNDUP(Q7*R7*O7,0))),"")</f>
        <v/>
      </c>
      <c r="T7" s="290"/>
      <c r="U7" s="291" t="s">
        <v>246</v>
      </c>
      <c r="V7" s="115" t="e">
        <f t="shared" si="2"/>
        <v>#VALUE!</v>
      </c>
      <c r="W7" s="116" t="e">
        <f t="shared" si="3"/>
        <v>#VALUE!</v>
      </c>
      <c r="X7" t="str">
        <f t="shared" si="4"/>
        <v/>
      </c>
      <c r="Y7" t="str">
        <f t="shared" si="5"/>
        <v/>
      </c>
      <c r="Z7" s="240" t="b">
        <v>0</v>
      </c>
      <c r="AA7" s="240" t="b">
        <v>0</v>
      </c>
      <c r="AB7" s="240" t="b">
        <v>0</v>
      </c>
      <c r="AC7" s="240" t="b">
        <v>0</v>
      </c>
      <c r="AD7" s="240" t="b">
        <v>0</v>
      </c>
      <c r="AE7" s="240" t="b">
        <v>0</v>
      </c>
      <c r="AF7" s="240" t="b">
        <v>0</v>
      </c>
      <c r="AG7" s="240" t="b">
        <v>0</v>
      </c>
      <c r="AH7" s="240" t="b">
        <v>0</v>
      </c>
      <c r="AI7">
        <f t="shared" si="6"/>
        <v>0</v>
      </c>
      <c r="AJ7">
        <f t="shared" si="18"/>
        <v>0</v>
      </c>
      <c r="AK7">
        <f t="shared" si="7"/>
        <v>0</v>
      </c>
      <c r="AL7">
        <f t="shared" si="8"/>
        <v>0</v>
      </c>
      <c r="AM7">
        <f t="shared" si="9"/>
        <v>0</v>
      </c>
      <c r="AN7">
        <f t="shared" si="10"/>
        <v>0</v>
      </c>
      <c r="AO7">
        <f t="shared" si="11"/>
        <v>0</v>
      </c>
      <c r="AR7" s="92" t="str">
        <f t="shared" si="12"/>
        <v>-</v>
      </c>
      <c r="AS7" s="92" t="str">
        <f t="shared" si="13"/>
        <v/>
      </c>
      <c r="AT7" s="92" t="str">
        <f t="shared" si="14"/>
        <v/>
      </c>
      <c r="AU7" s="92" t="str">
        <f t="shared" si="19"/>
        <v/>
      </c>
      <c r="AV7" t="str">
        <f t="shared" si="15"/>
        <v/>
      </c>
      <c r="AW7" s="140" t="str">
        <f t="shared" si="16"/>
        <v/>
      </c>
      <c r="AY7">
        <f>IF($B7=1,MAX(AY$5:AY6)+1,MAX(AY$5:AY6))</f>
        <v>0</v>
      </c>
      <c r="AZ7">
        <f>IF($B7=2,MAX(AZ$5:AZ6)+1,MAX(AZ$5:AZ6))</f>
        <v>0</v>
      </c>
      <c r="BA7">
        <f>IF($B7=3,MAX(BA$5:BA6)+1,MAX(BA$5:BA6))</f>
        <v>0</v>
      </c>
      <c r="BB7">
        <f>IF($B7=4,MAX(BB$5:BB6)+1,MAX(BB$5:BB6))</f>
        <v>0</v>
      </c>
      <c r="BC7">
        <f>IF($B7=5,MAX(BC$5:BC6)+1,MAX(BC$5:BC6))</f>
        <v>0</v>
      </c>
      <c r="BD7">
        <f>IF($B7=6,MAX(BD$5:BD6)+1,MAX(BD$5:BD6))</f>
        <v>0</v>
      </c>
    </row>
    <row r="8" spans="1:56" ht="15.95" customHeight="1">
      <c r="B8" s="284"/>
      <c r="C8" s="284"/>
      <c r="D8" s="284"/>
      <c r="E8" s="285"/>
      <c r="F8" s="285"/>
      <c r="G8" s="285"/>
      <c r="H8" s="285"/>
      <c r="I8" s="285"/>
      <c r="J8" s="285"/>
      <c r="K8" s="285"/>
      <c r="L8" s="285"/>
      <c r="M8" s="285"/>
      <c r="N8" s="284"/>
      <c r="O8" s="286"/>
      <c r="P8" s="287" t="s">
        <v>141</v>
      </c>
      <c r="Q8" s="288">
        <f t="shared" si="0"/>
        <v>0</v>
      </c>
      <c r="R8" s="285" t="str">
        <f t="shared" si="1"/>
        <v/>
      </c>
      <c r="S8" s="289" t="str">
        <f t="shared" si="17"/>
        <v/>
      </c>
      <c r="T8" s="290"/>
      <c r="U8" s="291" t="s">
        <v>246</v>
      </c>
      <c r="V8" s="115" t="e">
        <f t="shared" si="2"/>
        <v>#VALUE!</v>
      </c>
      <c r="W8" s="116" t="e">
        <f t="shared" si="3"/>
        <v>#VALUE!</v>
      </c>
      <c r="X8" t="str">
        <f t="shared" si="4"/>
        <v/>
      </c>
      <c r="Y8" t="str">
        <f t="shared" si="5"/>
        <v/>
      </c>
      <c r="Z8" s="240" t="b">
        <v>0</v>
      </c>
      <c r="AA8" s="240" t="b">
        <v>0</v>
      </c>
      <c r="AB8" s="240" t="b">
        <v>0</v>
      </c>
      <c r="AC8" s="240" t="b">
        <v>0</v>
      </c>
      <c r="AD8" s="240" t="b">
        <v>0</v>
      </c>
      <c r="AE8" s="240" t="b">
        <v>0</v>
      </c>
      <c r="AF8" s="240" t="b">
        <v>0</v>
      </c>
      <c r="AG8" s="240" t="b">
        <v>0</v>
      </c>
      <c r="AH8" s="240" t="b">
        <v>0</v>
      </c>
      <c r="AI8">
        <f t="shared" si="6"/>
        <v>0</v>
      </c>
      <c r="AJ8">
        <f t="shared" si="18"/>
        <v>0</v>
      </c>
      <c r="AK8">
        <f t="shared" si="7"/>
        <v>0</v>
      </c>
      <c r="AL8">
        <f t="shared" si="8"/>
        <v>0</v>
      </c>
      <c r="AM8">
        <f t="shared" si="9"/>
        <v>0</v>
      </c>
      <c r="AN8">
        <f t="shared" si="10"/>
        <v>0</v>
      </c>
      <c r="AO8">
        <f t="shared" si="11"/>
        <v>0</v>
      </c>
      <c r="AR8" s="92" t="str">
        <f t="shared" si="12"/>
        <v>-</v>
      </c>
      <c r="AS8" s="92" t="str">
        <f t="shared" si="13"/>
        <v/>
      </c>
      <c r="AT8" s="92" t="str">
        <f t="shared" si="14"/>
        <v/>
      </c>
      <c r="AU8" s="92" t="str">
        <f t="shared" si="19"/>
        <v/>
      </c>
      <c r="AV8" t="str">
        <f t="shared" si="15"/>
        <v/>
      </c>
      <c r="AW8" s="140" t="str">
        <f t="shared" si="16"/>
        <v/>
      </c>
      <c r="AY8">
        <f>IF($B8=1,MAX(AY$5:AY7)+1,MAX(AY$5:AY7))</f>
        <v>0</v>
      </c>
      <c r="AZ8">
        <f>IF($B8=2,MAX(AZ$5:AZ7)+1,MAX(AZ$5:AZ7))</f>
        <v>0</v>
      </c>
      <c r="BA8">
        <f>IF($B8=3,MAX(BA$5:BA7)+1,MAX(BA$5:BA7))</f>
        <v>0</v>
      </c>
      <c r="BB8">
        <f>IF($B8=4,MAX(BB$5:BB7)+1,MAX(BB$5:BB7))</f>
        <v>0</v>
      </c>
      <c r="BC8">
        <f>IF($B8=5,MAX(BC$5:BC7)+1,MAX(BC$5:BC7))</f>
        <v>0</v>
      </c>
      <c r="BD8">
        <f>IF($B8=6,MAX(BD$5:BD7)+1,MAX(BD$5:BD7))</f>
        <v>0</v>
      </c>
    </row>
    <row r="9" spans="1:56" ht="15.95" customHeight="1">
      <c r="B9" s="284"/>
      <c r="C9" s="284"/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4"/>
      <c r="O9" s="286"/>
      <c r="P9" s="287" t="s">
        <v>141</v>
      </c>
      <c r="Q9" s="288">
        <f t="shared" si="0"/>
        <v>0</v>
      </c>
      <c r="R9" s="285" t="str">
        <f t="shared" si="1"/>
        <v/>
      </c>
      <c r="S9" s="289" t="str">
        <f t="shared" si="17"/>
        <v/>
      </c>
      <c r="T9" s="290"/>
      <c r="U9" s="291" t="s">
        <v>246</v>
      </c>
      <c r="V9" s="115" t="e">
        <f t="shared" si="2"/>
        <v>#VALUE!</v>
      </c>
      <c r="W9" s="116" t="e">
        <f t="shared" si="3"/>
        <v>#VALUE!</v>
      </c>
      <c r="X9" t="str">
        <f t="shared" si="4"/>
        <v/>
      </c>
      <c r="Y9" t="str">
        <f t="shared" si="5"/>
        <v/>
      </c>
      <c r="Z9" s="240" t="b">
        <v>0</v>
      </c>
      <c r="AA9" s="240" t="b">
        <v>0</v>
      </c>
      <c r="AB9" s="240" t="b">
        <v>0</v>
      </c>
      <c r="AC9" s="240" t="b">
        <v>0</v>
      </c>
      <c r="AD9" s="240" t="b">
        <v>0</v>
      </c>
      <c r="AE9" s="240" t="b">
        <v>0</v>
      </c>
      <c r="AF9" s="240" t="b">
        <v>0</v>
      </c>
      <c r="AG9" s="240" t="b">
        <v>0</v>
      </c>
      <c r="AH9" s="240" t="b">
        <v>0</v>
      </c>
      <c r="AI9">
        <f t="shared" si="6"/>
        <v>0</v>
      </c>
      <c r="AJ9">
        <f t="shared" si="18"/>
        <v>0</v>
      </c>
      <c r="AK9">
        <f t="shared" si="7"/>
        <v>0</v>
      </c>
      <c r="AL9">
        <f t="shared" si="8"/>
        <v>0</v>
      </c>
      <c r="AM9">
        <f t="shared" si="9"/>
        <v>0</v>
      </c>
      <c r="AN9">
        <f t="shared" si="10"/>
        <v>0</v>
      </c>
      <c r="AO9">
        <f t="shared" si="11"/>
        <v>0</v>
      </c>
      <c r="AR9" s="92" t="str">
        <f t="shared" si="12"/>
        <v>-</v>
      </c>
      <c r="AS9" s="92" t="str">
        <f t="shared" si="13"/>
        <v/>
      </c>
      <c r="AT9" s="92" t="str">
        <f t="shared" si="14"/>
        <v/>
      </c>
      <c r="AU9" s="92" t="str">
        <f t="shared" si="19"/>
        <v/>
      </c>
      <c r="AV9" t="str">
        <f t="shared" si="15"/>
        <v/>
      </c>
      <c r="AW9" s="140" t="str">
        <f t="shared" si="16"/>
        <v/>
      </c>
      <c r="AY9">
        <f>IF($B9=1,MAX(AY$5:AY8)+1,MAX(AY$5:AY8))</f>
        <v>0</v>
      </c>
      <c r="AZ9">
        <f>IF($B9=2,MAX(AZ$5:AZ8)+1,MAX(AZ$5:AZ8))</f>
        <v>0</v>
      </c>
      <c r="BA9">
        <f>IF($B9=3,MAX(BA$5:BA8)+1,MAX(BA$5:BA8))</f>
        <v>0</v>
      </c>
      <c r="BB9">
        <f>IF($B9=4,MAX(BB$5:BB8)+1,MAX(BB$5:BB8))</f>
        <v>0</v>
      </c>
      <c r="BC9">
        <f>IF($B9=5,MAX(BC$5:BC8)+1,MAX(BC$5:BC8))</f>
        <v>0</v>
      </c>
      <c r="BD9">
        <f>IF($B9=6,MAX(BD$5:BD8)+1,MAX(BD$5:BD8))</f>
        <v>0</v>
      </c>
    </row>
    <row r="10" spans="1:56" ht="15.95" customHeight="1">
      <c r="B10" s="284"/>
      <c r="C10" s="284"/>
      <c r="D10" s="284"/>
      <c r="E10" s="285"/>
      <c r="F10" s="285"/>
      <c r="G10" s="285"/>
      <c r="H10" s="285"/>
      <c r="I10" s="285"/>
      <c r="J10" s="285"/>
      <c r="K10" s="285"/>
      <c r="L10" s="285"/>
      <c r="M10" s="285"/>
      <c r="N10" s="284"/>
      <c r="O10" s="286"/>
      <c r="P10" s="287" t="s">
        <v>141</v>
      </c>
      <c r="Q10" s="288">
        <f t="shared" si="0"/>
        <v>0</v>
      </c>
      <c r="R10" s="285" t="str">
        <f t="shared" si="1"/>
        <v/>
      </c>
      <c r="S10" s="289" t="str">
        <f t="shared" si="17"/>
        <v/>
      </c>
      <c r="T10" s="290"/>
      <c r="U10" s="291" t="s">
        <v>246</v>
      </c>
      <c r="V10" s="115" t="e">
        <f t="shared" si="2"/>
        <v>#VALUE!</v>
      </c>
      <c r="W10" s="116" t="e">
        <f t="shared" si="3"/>
        <v>#VALUE!</v>
      </c>
      <c r="X10" t="str">
        <f t="shared" si="4"/>
        <v/>
      </c>
      <c r="Y10" t="str">
        <f t="shared" si="5"/>
        <v/>
      </c>
      <c r="Z10" s="240" t="b">
        <v>0</v>
      </c>
      <c r="AA10" s="240" t="b">
        <v>0</v>
      </c>
      <c r="AB10" s="240" t="b">
        <v>0</v>
      </c>
      <c r="AC10" s="240" t="b">
        <v>0</v>
      </c>
      <c r="AD10" s="240" t="b">
        <v>0</v>
      </c>
      <c r="AE10" s="240" t="b">
        <v>0</v>
      </c>
      <c r="AF10" s="240" t="b">
        <v>0</v>
      </c>
      <c r="AG10" s="240" t="b">
        <v>0</v>
      </c>
      <c r="AH10" s="240" t="b">
        <v>0</v>
      </c>
      <c r="AI10">
        <f t="shared" si="6"/>
        <v>0</v>
      </c>
      <c r="AJ10">
        <f t="shared" si="18"/>
        <v>0</v>
      </c>
      <c r="AK10">
        <f t="shared" si="7"/>
        <v>0</v>
      </c>
      <c r="AL10">
        <f t="shared" si="8"/>
        <v>0</v>
      </c>
      <c r="AM10">
        <f t="shared" si="9"/>
        <v>0</v>
      </c>
      <c r="AN10">
        <f t="shared" si="10"/>
        <v>0</v>
      </c>
      <c r="AO10">
        <f t="shared" si="11"/>
        <v>0</v>
      </c>
      <c r="AR10" s="92" t="str">
        <f t="shared" si="12"/>
        <v>-</v>
      </c>
      <c r="AS10" s="92" t="str">
        <f t="shared" si="13"/>
        <v/>
      </c>
      <c r="AT10" s="92" t="str">
        <f t="shared" si="14"/>
        <v/>
      </c>
      <c r="AU10" s="92" t="str">
        <f t="shared" si="19"/>
        <v/>
      </c>
      <c r="AV10" t="str">
        <f t="shared" si="15"/>
        <v/>
      </c>
      <c r="AW10" s="140" t="str">
        <f t="shared" si="16"/>
        <v/>
      </c>
      <c r="AY10">
        <f>IF($B10=1,MAX(AY$5:AY9)+1,MAX(AY$5:AY9))</f>
        <v>0</v>
      </c>
      <c r="AZ10">
        <f>IF($B10=2,MAX(AZ$5:AZ9)+1,MAX(AZ$5:AZ9))</f>
        <v>0</v>
      </c>
      <c r="BA10">
        <f>IF($B10=3,MAX(BA$5:BA9)+1,MAX(BA$5:BA9))</f>
        <v>0</v>
      </c>
      <c r="BB10">
        <f>IF($B10=4,MAX(BB$5:BB9)+1,MAX(BB$5:BB9))</f>
        <v>0</v>
      </c>
      <c r="BC10">
        <f>IF($B10=5,MAX(BC$5:BC9)+1,MAX(BC$5:BC9))</f>
        <v>0</v>
      </c>
      <c r="BD10">
        <f>IF($B10=6,MAX(BD$5:BD9)+1,MAX(BD$5:BD9))</f>
        <v>0</v>
      </c>
    </row>
    <row r="11" spans="1:56" s="108" customFormat="1" ht="15.95" customHeight="1">
      <c r="B11" s="106" t="s">
        <v>191</v>
      </c>
      <c r="C11" s="107"/>
      <c r="D11" s="107"/>
      <c r="E11" s="106" t="str">
        <f>IF(SUM(S14:S16)=0,"","月間サービス提供時間小計："&amp;SUM(S14:S16)&amp;"時間")</f>
        <v/>
      </c>
      <c r="F11" s="107"/>
      <c r="G11" s="107"/>
      <c r="H11" s="107"/>
      <c r="I11" s="107"/>
      <c r="J11" s="107"/>
      <c r="K11" s="107"/>
      <c r="L11" s="107"/>
      <c r="M11" s="107"/>
      <c r="N11" s="107"/>
      <c r="Q11" s="124"/>
      <c r="R11" s="107"/>
      <c r="S11" s="117"/>
      <c r="T11" s="117"/>
      <c r="U11" s="117"/>
      <c r="Z11" s="107"/>
      <c r="AA11" s="107"/>
      <c r="AB11" s="107"/>
      <c r="AC11" s="107"/>
      <c r="AD11" s="107"/>
      <c r="AE11" s="107"/>
      <c r="AF11" s="107"/>
      <c r="AG11" s="107"/>
      <c r="AH11" s="107"/>
      <c r="AP11" s="107"/>
      <c r="AQ11" s="107"/>
      <c r="AR11" s="107"/>
      <c r="AS11" s="107"/>
      <c r="AT11" s="107"/>
      <c r="AU11" s="107"/>
      <c r="AV11" s="107"/>
      <c r="AW11" s="107"/>
    </row>
    <row r="12" spans="1:56" ht="15.95" customHeight="1">
      <c r="B12" s="94"/>
      <c r="O12" s="369" t="s">
        <v>142</v>
      </c>
      <c r="P12" s="369"/>
      <c r="Q12" s="93"/>
      <c r="T12" s="366" t="s">
        <v>244</v>
      </c>
      <c r="U12" s="366"/>
      <c r="AR12" s="92">
        <v>1</v>
      </c>
      <c r="AS12" s="92">
        <v>2</v>
      </c>
      <c r="AT12" s="92">
        <v>3</v>
      </c>
      <c r="AU12" s="92">
        <v>4</v>
      </c>
      <c r="AV12" s="92">
        <v>5</v>
      </c>
      <c r="AW12" s="92">
        <v>6</v>
      </c>
    </row>
    <row r="13" spans="1:56" ht="15.95" customHeight="1">
      <c r="B13" s="92" t="s">
        <v>183</v>
      </c>
      <c r="C13" s="92" t="s">
        <v>184</v>
      </c>
      <c r="D13" s="92" t="s">
        <v>231</v>
      </c>
      <c r="E13" s="104" t="s">
        <v>193</v>
      </c>
      <c r="N13" s="92" t="s">
        <v>187</v>
      </c>
      <c r="O13" s="368" t="s">
        <v>124</v>
      </c>
      <c r="P13" s="368"/>
      <c r="Q13" s="93"/>
      <c r="S13" s="118" t="s">
        <v>243</v>
      </c>
      <c r="T13" s="366" t="s">
        <v>245</v>
      </c>
      <c r="U13" s="366"/>
      <c r="AQ13" s="92" t="s">
        <v>172</v>
      </c>
      <c r="AR13" s="92" t="s">
        <v>173</v>
      </c>
      <c r="AS13" s="92" t="s">
        <v>171</v>
      </c>
      <c r="AT13" s="92" t="s">
        <v>170</v>
      </c>
      <c r="AU13" s="92" t="s">
        <v>168</v>
      </c>
      <c r="AV13" s="92" t="s">
        <v>169</v>
      </c>
      <c r="AW13" s="92" t="s">
        <v>168</v>
      </c>
    </row>
    <row r="14" spans="1:56" ht="15.95" customHeight="1">
      <c r="B14" s="276"/>
      <c r="C14" s="276"/>
      <c r="D14" s="276"/>
      <c r="E14" s="276"/>
      <c r="F14" s="277" t="s">
        <v>186</v>
      </c>
      <c r="G14" s="277"/>
      <c r="H14" s="277"/>
      <c r="I14" s="277"/>
      <c r="J14" s="277"/>
      <c r="K14" s="277"/>
      <c r="L14" s="277"/>
      <c r="M14" s="277"/>
      <c r="N14" s="276"/>
      <c r="O14" s="278"/>
      <c r="P14" s="279" t="s">
        <v>141</v>
      </c>
      <c r="Q14" s="280"/>
      <c r="R14" s="277"/>
      <c r="S14" s="281">
        <f t="shared" ref="S14:S19" si="20">IFERROR(E14*O14,"")</f>
        <v>0</v>
      </c>
      <c r="T14" s="282"/>
      <c r="U14" s="283" t="s">
        <v>246</v>
      </c>
      <c r="AQ14" s="92" t="str">
        <f>IF(AS14&lt;&gt;"",MAX(AQ$5:AQ13)+1,"")</f>
        <v/>
      </c>
      <c r="AR14" s="92" t="str">
        <f t="shared" ref="AR14:AR19" si="21">B14&amp;"-"&amp;IF(B14=1,AY14,IF(B14=2,AZ14,IF(B14=3,BA14,IF(B14=4,BB14,IF(B14=5,BC14,IF(B14=6,BD14,""))))))</f>
        <v>-</v>
      </c>
      <c r="AS14" s="92" t="str">
        <f t="shared" ref="AS14:AS19" si="22">IF(C14="","",C14)</f>
        <v/>
      </c>
      <c r="AT14" s="92" t="str">
        <f t="shared" si="14"/>
        <v/>
      </c>
      <c r="AU14" s="92" t="str">
        <f>IF(S14="","","・"&amp;S14&amp;"時間")</f>
        <v>・0時間</v>
      </c>
      <c r="AV14" s="140" t="str">
        <f t="shared" ref="AV14:AV19" si="23">IF(E14="","","(月"&amp;E14&amp;"回")</f>
        <v/>
      </c>
      <c r="AW14" s="140" t="str">
        <f t="shared" ref="AW14:AW19" si="24">IF(AV14="","","/"&amp;O14&amp;"時間)")</f>
        <v/>
      </c>
      <c r="AY14">
        <f>IF($B14=1,MAX(AY$5:AY13)+1,MAX(AY$5:AY13))</f>
        <v>0</v>
      </c>
      <c r="AZ14">
        <f>IF($B14=2,MAX(AZ$5:AZ13)+1,MAX(AZ$5:AZ13))</f>
        <v>0</v>
      </c>
      <c r="BA14">
        <f>IF($B14=3,MAX(BA$5:BA13)+1,MAX(BA$5:BA13))</f>
        <v>0</v>
      </c>
      <c r="BB14">
        <f>IF($B14=4,MAX(BB$5:BB13)+1,MAX(BB$5:BB13))</f>
        <v>0</v>
      </c>
      <c r="BC14">
        <f>IF($B14=5,MAX(BC$5:BC13)+1,MAX(BC$5:BC13))</f>
        <v>0</v>
      </c>
      <c r="BD14">
        <f>IF($B14=6,MAX(BD$5:BD13)+1,MAX(BD$5:BD13))</f>
        <v>0</v>
      </c>
    </row>
    <row r="15" spans="1:56" ht="15.95" customHeight="1">
      <c r="B15" s="284"/>
      <c r="C15" s="284"/>
      <c r="D15" s="284"/>
      <c r="E15" s="284"/>
      <c r="F15" s="285" t="s">
        <v>186</v>
      </c>
      <c r="G15" s="285"/>
      <c r="H15" s="285"/>
      <c r="I15" s="285"/>
      <c r="J15" s="285"/>
      <c r="K15" s="285"/>
      <c r="L15" s="285"/>
      <c r="M15" s="285"/>
      <c r="N15" s="284"/>
      <c r="O15" s="286"/>
      <c r="P15" s="287" t="s">
        <v>141</v>
      </c>
      <c r="Q15" s="288"/>
      <c r="R15" s="285"/>
      <c r="S15" s="289">
        <f t="shared" si="20"/>
        <v>0</v>
      </c>
      <c r="T15" s="290"/>
      <c r="U15" s="291" t="s">
        <v>246</v>
      </c>
      <c r="AQ15" s="92" t="str">
        <f>IF(AS15&lt;&gt;"",MAX(AQ$5:AQ14)+1,"")</f>
        <v/>
      </c>
      <c r="AR15" s="92" t="str">
        <f t="shared" si="21"/>
        <v>-</v>
      </c>
      <c r="AS15" s="92" t="str">
        <f t="shared" si="22"/>
        <v/>
      </c>
      <c r="AT15" s="92" t="str">
        <f t="shared" si="14"/>
        <v/>
      </c>
      <c r="AU15" s="92" t="str">
        <f t="shared" si="19"/>
        <v>・0時間</v>
      </c>
      <c r="AV15" s="140" t="str">
        <f t="shared" si="23"/>
        <v/>
      </c>
      <c r="AW15" s="140" t="str">
        <f t="shared" si="24"/>
        <v/>
      </c>
      <c r="AY15">
        <f>IF($B15=1,MAX(AY$5:AY14)+1,MAX(AY$5:AY14))</f>
        <v>0</v>
      </c>
      <c r="AZ15">
        <f>IF($B15=2,MAX(AZ$5:AZ14)+1,MAX(AZ$5:AZ14))</f>
        <v>0</v>
      </c>
      <c r="BA15">
        <f>IF($B15=3,MAX(BA$5:BA14)+1,MAX(BA$5:BA14))</f>
        <v>0</v>
      </c>
      <c r="BB15">
        <f>IF($B15=4,MAX(BB$5:BB14)+1,MAX(BB$5:BB14))</f>
        <v>0</v>
      </c>
      <c r="BC15">
        <f>IF($B15=5,MAX(BC$5:BC14)+1,MAX(BC$5:BC14))</f>
        <v>0</v>
      </c>
      <c r="BD15">
        <f>IF($B15=6,MAX(BD$5:BD14)+1,MAX(BD$5:BD14))</f>
        <v>0</v>
      </c>
    </row>
    <row r="16" spans="1:56" ht="15.95" customHeight="1">
      <c r="B16" s="284"/>
      <c r="C16" s="284"/>
      <c r="D16" s="284"/>
      <c r="E16" s="284"/>
      <c r="F16" s="285" t="s">
        <v>186</v>
      </c>
      <c r="G16" s="285"/>
      <c r="H16" s="285"/>
      <c r="I16" s="285"/>
      <c r="J16" s="285"/>
      <c r="K16" s="285"/>
      <c r="L16" s="285"/>
      <c r="M16" s="285"/>
      <c r="N16" s="284"/>
      <c r="O16" s="286"/>
      <c r="P16" s="287" t="s">
        <v>141</v>
      </c>
      <c r="Q16" s="288"/>
      <c r="R16" s="285"/>
      <c r="S16" s="289">
        <f t="shared" si="20"/>
        <v>0</v>
      </c>
      <c r="T16" s="290"/>
      <c r="U16" s="291" t="s">
        <v>246</v>
      </c>
      <c r="AQ16" s="92" t="str">
        <f>IF(AS16&lt;&gt;"",MAX(AQ$5:AQ15)+1,"")</f>
        <v/>
      </c>
      <c r="AR16" s="92" t="str">
        <f t="shared" si="21"/>
        <v>-</v>
      </c>
      <c r="AS16" s="92" t="str">
        <f t="shared" si="22"/>
        <v/>
      </c>
      <c r="AT16" s="92" t="str">
        <f t="shared" si="14"/>
        <v/>
      </c>
      <c r="AU16" s="92" t="str">
        <f t="shared" si="19"/>
        <v>・0時間</v>
      </c>
      <c r="AV16" s="140" t="str">
        <f t="shared" si="23"/>
        <v/>
      </c>
      <c r="AW16" s="140" t="str">
        <f t="shared" si="24"/>
        <v/>
      </c>
      <c r="AY16">
        <f>IF($B16=1,MAX(AY$5:AY15)+1,MAX(AY$5:AY15))</f>
        <v>0</v>
      </c>
      <c r="AZ16">
        <f>IF($B16=2,MAX(AZ$5:AZ15)+1,MAX(AZ$5:AZ15))</f>
        <v>0</v>
      </c>
      <c r="BA16">
        <f>IF($B16=3,MAX(BA$5:BA15)+1,MAX(BA$5:BA15))</f>
        <v>0</v>
      </c>
      <c r="BB16">
        <f>IF($B16=4,MAX(BB$5:BB15)+1,MAX(BB$5:BB15))</f>
        <v>0</v>
      </c>
      <c r="BC16">
        <f>IF($B16=5,MAX(BC$5:BC15)+1,MAX(BC$5:BC15))</f>
        <v>0</v>
      </c>
      <c r="BD16">
        <f>IF($B16=6,MAX(BD$5:BD15)+1,MAX(BD$5:BD15))</f>
        <v>0</v>
      </c>
    </row>
    <row r="17" spans="2:56" ht="15.95" customHeight="1">
      <c r="B17" s="284"/>
      <c r="C17" s="284"/>
      <c r="D17" s="284"/>
      <c r="E17" s="284"/>
      <c r="F17" s="285" t="s">
        <v>186</v>
      </c>
      <c r="G17" s="285"/>
      <c r="H17" s="285"/>
      <c r="I17" s="285"/>
      <c r="J17" s="285"/>
      <c r="K17" s="285"/>
      <c r="L17" s="285"/>
      <c r="M17" s="285"/>
      <c r="N17" s="284"/>
      <c r="O17" s="286"/>
      <c r="P17" s="287" t="s">
        <v>141</v>
      </c>
      <c r="Q17" s="288"/>
      <c r="R17" s="285"/>
      <c r="S17" s="289">
        <f t="shared" si="20"/>
        <v>0</v>
      </c>
      <c r="T17" s="290"/>
      <c r="U17" s="291" t="s">
        <v>246</v>
      </c>
      <c r="AR17" s="92" t="str">
        <f t="shared" si="21"/>
        <v>-</v>
      </c>
      <c r="AS17" s="92" t="str">
        <f t="shared" si="22"/>
        <v/>
      </c>
      <c r="AT17" s="92" t="str">
        <f t="shared" si="14"/>
        <v/>
      </c>
      <c r="AU17" s="92" t="str">
        <f t="shared" si="19"/>
        <v>・0時間</v>
      </c>
      <c r="AV17" s="165" t="str">
        <f t="shared" si="23"/>
        <v/>
      </c>
      <c r="AW17" s="165" t="str">
        <f t="shared" si="24"/>
        <v/>
      </c>
      <c r="AY17">
        <f>IF($B17=1,MAX(AY$5:AY16)+1,MAX(AY$5:AY16))</f>
        <v>0</v>
      </c>
      <c r="AZ17">
        <f>IF($B17=2,MAX(AZ$5:AZ16)+1,MAX(AZ$5:AZ16))</f>
        <v>0</v>
      </c>
      <c r="BA17">
        <f>IF($B17=3,MAX(BA$5:BA16)+1,MAX(BA$5:BA16))</f>
        <v>0</v>
      </c>
      <c r="BB17">
        <f>IF($B17=4,MAX(BB$5:BB16)+1,MAX(BB$5:BB16))</f>
        <v>0</v>
      </c>
      <c r="BC17">
        <f>IF($B17=5,MAX(BC$5:BC16)+1,MAX(BC$5:BC16))</f>
        <v>0</v>
      </c>
      <c r="BD17">
        <f>IF($B17=6,MAX(BD$5:BD16)+1,MAX(BD$5:BD16))</f>
        <v>0</v>
      </c>
    </row>
    <row r="18" spans="2:56" ht="15.95" customHeight="1">
      <c r="B18" s="284"/>
      <c r="C18" s="284"/>
      <c r="D18" s="284"/>
      <c r="E18" s="284"/>
      <c r="F18" s="285" t="s">
        <v>186</v>
      </c>
      <c r="G18" s="285"/>
      <c r="H18" s="285"/>
      <c r="I18" s="285"/>
      <c r="J18" s="285"/>
      <c r="K18" s="285"/>
      <c r="L18" s="285"/>
      <c r="M18" s="285"/>
      <c r="N18" s="284"/>
      <c r="O18" s="286"/>
      <c r="P18" s="287" t="s">
        <v>141</v>
      </c>
      <c r="Q18" s="288"/>
      <c r="R18" s="285"/>
      <c r="S18" s="289">
        <f t="shared" si="20"/>
        <v>0</v>
      </c>
      <c r="T18" s="290"/>
      <c r="U18" s="291" t="s">
        <v>246</v>
      </c>
      <c r="AR18" s="92" t="str">
        <f t="shared" si="21"/>
        <v>-</v>
      </c>
      <c r="AS18" s="92" t="str">
        <f t="shared" si="22"/>
        <v/>
      </c>
      <c r="AT18" s="92" t="str">
        <f t="shared" si="14"/>
        <v/>
      </c>
      <c r="AU18" s="92" t="str">
        <f t="shared" si="19"/>
        <v>・0時間</v>
      </c>
      <c r="AV18" s="165" t="str">
        <f t="shared" si="23"/>
        <v/>
      </c>
      <c r="AW18" s="165" t="str">
        <f t="shared" si="24"/>
        <v/>
      </c>
      <c r="AY18">
        <f>IF($B18=1,MAX(AY$5:AY17)+1,MAX(AY$5:AY17))</f>
        <v>0</v>
      </c>
      <c r="AZ18">
        <f>IF($B18=2,MAX(AZ$5:AZ17)+1,MAX(AZ$5:AZ17))</f>
        <v>0</v>
      </c>
      <c r="BA18">
        <f>IF($B18=3,MAX(BA$5:BA17)+1,MAX(BA$5:BA17))</f>
        <v>0</v>
      </c>
      <c r="BB18">
        <f>IF($B18=4,MAX(BB$5:BB17)+1,MAX(BB$5:BB17))</f>
        <v>0</v>
      </c>
      <c r="BC18">
        <f>IF($B18=5,MAX(BC$5:BC17)+1,MAX(BC$5:BC17))</f>
        <v>0</v>
      </c>
      <c r="BD18">
        <f>IF($B18=6,MAX(BD$5:BD17)+1,MAX(BD$5:BD17))</f>
        <v>0</v>
      </c>
    </row>
    <row r="19" spans="2:56" ht="15.95" customHeight="1">
      <c r="B19" s="284"/>
      <c r="C19" s="284"/>
      <c r="D19" s="284"/>
      <c r="E19" s="284"/>
      <c r="F19" s="285" t="s">
        <v>186</v>
      </c>
      <c r="G19" s="285"/>
      <c r="H19" s="285"/>
      <c r="I19" s="285"/>
      <c r="J19" s="285"/>
      <c r="K19" s="285"/>
      <c r="L19" s="285"/>
      <c r="M19" s="285"/>
      <c r="N19" s="284"/>
      <c r="O19" s="286"/>
      <c r="P19" s="287" t="s">
        <v>141</v>
      </c>
      <c r="Q19" s="288"/>
      <c r="R19" s="285"/>
      <c r="S19" s="289">
        <f t="shared" si="20"/>
        <v>0</v>
      </c>
      <c r="T19" s="290"/>
      <c r="U19" s="291" t="s">
        <v>246</v>
      </c>
      <c r="AR19" s="92" t="str">
        <f t="shared" si="21"/>
        <v>-</v>
      </c>
      <c r="AS19" s="92" t="str">
        <f t="shared" si="22"/>
        <v/>
      </c>
      <c r="AT19" s="92" t="str">
        <f t="shared" si="14"/>
        <v/>
      </c>
      <c r="AU19" s="92" t="str">
        <f t="shared" si="19"/>
        <v>・0時間</v>
      </c>
      <c r="AV19" s="165" t="str">
        <f t="shared" si="23"/>
        <v/>
      </c>
      <c r="AW19" s="165" t="str">
        <f t="shared" si="24"/>
        <v/>
      </c>
      <c r="AY19">
        <f>IF($B19=1,MAX(AY$5:AY18)+1,MAX(AY$5:AY18))</f>
        <v>0</v>
      </c>
      <c r="AZ19">
        <f>IF($B19=2,MAX(AZ$5:AZ18)+1,MAX(AZ$5:AZ18))</f>
        <v>0</v>
      </c>
      <c r="BA19">
        <f>IF($B19=3,MAX(BA$5:BA18)+1,MAX(BA$5:BA18))</f>
        <v>0</v>
      </c>
      <c r="BB19">
        <f>IF($B19=4,MAX(BB$5:BB18)+1,MAX(BB$5:BB18))</f>
        <v>0</v>
      </c>
      <c r="BC19">
        <f>IF($B19=5,MAX(BC$5:BC18)+1,MAX(BC$5:BC18))</f>
        <v>0</v>
      </c>
      <c r="BD19">
        <f>IF($B19=6,MAX(BD$5:BD18)+1,MAX(BD$5:BD18))</f>
        <v>0</v>
      </c>
    </row>
    <row r="20" spans="2:56" s="114" customFormat="1" ht="15.95" customHeight="1">
      <c r="B20" s="109" t="s">
        <v>192</v>
      </c>
      <c r="C20" s="110"/>
      <c r="D20" s="110"/>
      <c r="E20" s="109" t="str">
        <f>IF(SUM(S23:S28)=0,"","月間サービス提供時間小計："&amp;SUM(S23:S28)&amp;"時間")</f>
        <v/>
      </c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112"/>
      <c r="Q20" s="113"/>
      <c r="R20" s="110"/>
      <c r="S20" s="119"/>
      <c r="T20" s="119"/>
      <c r="U20" s="119"/>
      <c r="Z20" s="110"/>
      <c r="AA20" s="110"/>
      <c r="AB20" s="110"/>
      <c r="AC20" s="110"/>
      <c r="AD20" s="110"/>
      <c r="AE20" s="110"/>
      <c r="AF20" s="110"/>
      <c r="AG20" s="110"/>
      <c r="AH20" s="110"/>
      <c r="AP20" s="110"/>
      <c r="AQ20" s="110"/>
      <c r="AR20" s="110"/>
      <c r="AS20" s="110"/>
      <c r="AT20" s="110"/>
      <c r="AU20" s="110"/>
      <c r="AV20" s="110"/>
      <c r="AW20" s="110"/>
    </row>
    <row r="21" spans="2:56" ht="15.95" customHeight="1">
      <c r="B21" s="94"/>
      <c r="O21" s="369" t="s">
        <v>142</v>
      </c>
      <c r="P21" s="369"/>
      <c r="AR21" s="92">
        <v>1</v>
      </c>
      <c r="AS21" s="92">
        <v>2</v>
      </c>
      <c r="AT21" s="92">
        <v>3</v>
      </c>
      <c r="AU21" s="92">
        <v>4</v>
      </c>
      <c r="AV21" s="92">
        <v>5</v>
      </c>
      <c r="AW21" s="92">
        <v>6</v>
      </c>
    </row>
    <row r="22" spans="2:56" ht="15.95" customHeight="1">
      <c r="B22" s="92" t="s">
        <v>183</v>
      </c>
      <c r="C22" s="92" t="s">
        <v>184</v>
      </c>
      <c r="D22" s="92" t="s">
        <v>231</v>
      </c>
      <c r="E22" s="92" t="s">
        <v>174</v>
      </c>
      <c r="F22" s="92" t="s">
        <v>175</v>
      </c>
      <c r="G22" s="92" t="s">
        <v>176</v>
      </c>
      <c r="H22" s="92" t="s">
        <v>177</v>
      </c>
      <c r="I22" s="92" t="s">
        <v>178</v>
      </c>
      <c r="J22" s="92" t="s">
        <v>179</v>
      </c>
      <c r="K22" s="92" t="s">
        <v>180</v>
      </c>
      <c r="L22" s="92" t="s">
        <v>181</v>
      </c>
      <c r="M22" s="92" t="s">
        <v>182</v>
      </c>
      <c r="N22" s="92" t="s">
        <v>185</v>
      </c>
      <c r="O22" s="368" t="s">
        <v>124</v>
      </c>
      <c r="P22" s="368"/>
      <c r="Q22" s="92" t="s">
        <v>128</v>
      </c>
      <c r="R22" s="92" t="s">
        <v>129</v>
      </c>
      <c r="S22" s="118" t="s">
        <v>127</v>
      </c>
      <c r="V22" t="s">
        <v>189</v>
      </c>
      <c r="W22" t="s">
        <v>188</v>
      </c>
      <c r="X22" t="s">
        <v>132</v>
      </c>
      <c r="Y22" t="s">
        <v>133</v>
      </c>
      <c r="Z22" s="92" t="s">
        <v>130</v>
      </c>
      <c r="AA22" s="92" t="s">
        <v>125</v>
      </c>
      <c r="AB22" s="92" t="s">
        <v>123</v>
      </c>
      <c r="AC22" s="92" t="s">
        <v>9</v>
      </c>
      <c r="AD22" s="92" t="s">
        <v>10</v>
      </c>
      <c r="AE22" s="92" t="s">
        <v>11</v>
      </c>
      <c r="AF22" s="92" t="s">
        <v>12</v>
      </c>
      <c r="AG22" s="92" t="s">
        <v>13</v>
      </c>
      <c r="AH22" s="92" t="s">
        <v>14</v>
      </c>
      <c r="AI22" t="s">
        <v>134</v>
      </c>
      <c r="AJ22" t="s">
        <v>140</v>
      </c>
      <c r="AK22" t="s">
        <v>135</v>
      </c>
      <c r="AL22" t="s">
        <v>136</v>
      </c>
      <c r="AM22" t="s">
        <v>137</v>
      </c>
      <c r="AN22" t="s">
        <v>138</v>
      </c>
      <c r="AO22" t="s">
        <v>139</v>
      </c>
      <c r="AQ22" s="92" t="s">
        <v>172</v>
      </c>
      <c r="AR22" s="92" t="s">
        <v>173</v>
      </c>
      <c r="AS22" s="92" t="s">
        <v>171</v>
      </c>
      <c r="AT22" s="92" t="s">
        <v>170</v>
      </c>
      <c r="AU22" s="92" t="s">
        <v>168</v>
      </c>
      <c r="AV22" s="92" t="s">
        <v>169</v>
      </c>
      <c r="AW22" s="92" t="s">
        <v>168</v>
      </c>
    </row>
    <row r="23" spans="2:56" ht="15.95" customHeight="1">
      <c r="B23" s="276"/>
      <c r="C23" s="276"/>
      <c r="D23" s="276"/>
      <c r="E23" s="277"/>
      <c r="F23" s="277"/>
      <c r="G23" s="277"/>
      <c r="H23" s="277"/>
      <c r="I23" s="277"/>
      <c r="J23" s="277"/>
      <c r="K23" s="277"/>
      <c r="L23" s="277"/>
      <c r="M23" s="277"/>
      <c r="N23" s="276"/>
      <c r="O23" s="278"/>
      <c r="P23" s="279" t="s">
        <v>141</v>
      </c>
      <c r="Q23" s="280">
        <f t="shared" si="0"/>
        <v>0</v>
      </c>
      <c r="R23" s="277" t="str">
        <f>IF(Y23&lt;&gt;"",Y23,X23)</f>
        <v/>
      </c>
      <c r="S23" s="281" t="str">
        <f t="shared" ref="S23:S27" si="25">IFERROR(IF(W23="25",Q23*R23*O23+0.25,IF(W23="50",Q23*R23*O23,ROUNDUP(Q23*R23*O23,0))),"")</f>
        <v/>
      </c>
      <c r="V23" s="115" t="e">
        <f t="shared" ref="V23:V27" si="26">Q23*R23*O23</f>
        <v>#VALUE!</v>
      </c>
      <c r="W23" s="116" t="e">
        <f t="shared" ref="W23:W27" si="27">RIGHT(TEXT(V23,"0.00"),2)</f>
        <v>#VALUE!</v>
      </c>
      <c r="X23" t="str">
        <f t="shared" si="4"/>
        <v/>
      </c>
      <c r="Y23" t="str">
        <f t="shared" si="5"/>
        <v/>
      </c>
      <c r="Z23" s="240" t="b">
        <v>0</v>
      </c>
      <c r="AA23" s="240" t="b">
        <v>0</v>
      </c>
      <c r="AB23" s="240" t="b">
        <v>0</v>
      </c>
      <c r="AC23" s="240" t="b">
        <v>0</v>
      </c>
      <c r="AD23" s="240" t="b">
        <v>0</v>
      </c>
      <c r="AE23" s="240" t="b">
        <v>0</v>
      </c>
      <c r="AF23" s="240" t="b">
        <v>0</v>
      </c>
      <c r="AG23" s="240" t="b">
        <v>0</v>
      </c>
      <c r="AH23" s="240" t="b">
        <v>0</v>
      </c>
      <c r="AI23">
        <f t="shared" si="6"/>
        <v>0</v>
      </c>
      <c r="AJ23">
        <f t="shared" si="18"/>
        <v>0</v>
      </c>
      <c r="AK23">
        <f t="shared" si="7"/>
        <v>0</v>
      </c>
      <c r="AL23">
        <f t="shared" si="8"/>
        <v>0</v>
      </c>
      <c r="AM23">
        <f t="shared" si="9"/>
        <v>0</v>
      </c>
      <c r="AN23">
        <f t="shared" si="10"/>
        <v>0</v>
      </c>
      <c r="AO23">
        <f t="shared" si="11"/>
        <v>0</v>
      </c>
      <c r="AQ23" s="92" t="str">
        <f>IF(AS23&lt;&gt;"",MAX(AQ$5:AQ22)+1,"")</f>
        <v/>
      </c>
      <c r="AR23" s="92" t="str">
        <f t="shared" ref="AR23:AR28" si="28">B23&amp;"-"&amp;IF(B23=1,AY23,IF(B23=2,AZ23,IF(B23=3,BA23,IF(B23=4,BB23,IF(B23=5,BC23,IF(B23=6,BD23,""))))))</f>
        <v>-</v>
      </c>
      <c r="AS23" s="92" t="str">
        <f t="shared" ref="AS23:AS28" si="29">IF(C23="","",C23)</f>
        <v/>
      </c>
      <c r="AT23" s="92" t="str">
        <f t="shared" si="14"/>
        <v/>
      </c>
      <c r="AU23" s="92" t="str">
        <f t="shared" si="19"/>
        <v/>
      </c>
      <c r="AV23" s="140" t="str">
        <f t="shared" ref="AV23:AV28" si="30">IF(Z23=TRUE,"(月～金",IF(AA23=TRUE,"(毎日",""))&amp;IF(AJ23=0,IF(AB23=TRUE,"(月","")&amp;IF(AND(AB23=TRUE,AC23=TRUE),"･火",IF(AND(AB23=FALSE,AC23=TRUE),"(火",""))&amp;IF(AND(AD23=TRUE,AK23&gt;0),"・水",IF(AND(AD23=TRUE,AK23=0),"(水",""))&amp;IF(AND(AE23=TRUE,AL23&gt;0),"・木",IF(AND(AE23=TRUE,AL23=0),"(木",""))&amp;IF(AND(AF23=TRUE,AM23&gt;0),"・金",IF(AND(AF23=TRUE,AM23=0),"(金",""))&amp;IF(AND(AG23=TRUE,AN23&gt;0),"・土",IF(AND(AG23=TRUE,AN23=0),"(土",""))&amp;IF(AND(AH23=TRUE,AO23&gt;0),"・日",IF(AND(AH23=TRUE,AO23=0),"(日","")),"")</f>
        <v/>
      </c>
      <c r="AW23" s="140" t="str">
        <f t="shared" ref="AW23:AW28" si="31">IF(AV23="","","/"&amp;O23&amp;"時間)")</f>
        <v/>
      </c>
      <c r="AY23">
        <f>IF($B23=1,MAX(AY$5:AY22)+1,MAX(AY$5:AY22))</f>
        <v>0</v>
      </c>
      <c r="AZ23">
        <f>IF($B23=2,MAX(AZ$5:AZ22)+1,MAX(AZ$5:AZ22))</f>
        <v>0</v>
      </c>
      <c r="BA23">
        <f>IF($B23=3,MAX(BA$5:BA22)+1,MAX(BA$5:BA22))</f>
        <v>0</v>
      </c>
      <c r="BB23">
        <f>IF($B23=4,MAX(BB$5:BB22)+1,MAX(BB$5:BB22))</f>
        <v>0</v>
      </c>
      <c r="BC23">
        <f>IF($B23=5,MAX(BC$5:BC22)+1,MAX(BC$5:BC22))</f>
        <v>0</v>
      </c>
      <c r="BD23">
        <f>IF($B23=6,MAX(BD$5:BD22)+1,MAX(BD$5:BD22))</f>
        <v>0</v>
      </c>
    </row>
    <row r="24" spans="2:56" ht="15.95" customHeight="1">
      <c r="B24" s="284"/>
      <c r="C24" s="284"/>
      <c r="D24" s="284"/>
      <c r="E24" s="285"/>
      <c r="F24" s="285"/>
      <c r="G24" s="285"/>
      <c r="H24" s="285"/>
      <c r="I24" s="285"/>
      <c r="J24" s="285"/>
      <c r="K24" s="285"/>
      <c r="L24" s="285"/>
      <c r="M24" s="285"/>
      <c r="N24" s="284"/>
      <c r="O24" s="286"/>
      <c r="P24" s="287" t="s">
        <v>141</v>
      </c>
      <c r="Q24" s="288">
        <f t="shared" si="0"/>
        <v>0</v>
      </c>
      <c r="R24" s="285" t="str">
        <f t="shared" si="1"/>
        <v/>
      </c>
      <c r="S24" s="289" t="str">
        <f t="shared" si="25"/>
        <v/>
      </c>
      <c r="V24" s="115" t="e">
        <f>Q24*R24*O24</f>
        <v>#VALUE!</v>
      </c>
      <c r="W24" s="116" t="e">
        <f t="shared" si="27"/>
        <v>#VALUE!</v>
      </c>
      <c r="X24" t="str">
        <f t="shared" si="4"/>
        <v/>
      </c>
      <c r="Y24" t="str">
        <f t="shared" si="5"/>
        <v/>
      </c>
      <c r="Z24" s="240" t="b">
        <v>0</v>
      </c>
      <c r="AA24" s="240" t="b">
        <v>0</v>
      </c>
      <c r="AB24" s="240" t="b">
        <v>0</v>
      </c>
      <c r="AC24" s="240" t="b">
        <v>0</v>
      </c>
      <c r="AD24" s="240" t="b">
        <v>0</v>
      </c>
      <c r="AE24" s="240" t="b">
        <v>0</v>
      </c>
      <c r="AF24" s="240" t="b">
        <v>0</v>
      </c>
      <c r="AG24" s="240" t="b">
        <v>0</v>
      </c>
      <c r="AH24" s="240" t="b">
        <v>0</v>
      </c>
      <c r="AI24">
        <f t="shared" si="6"/>
        <v>0</v>
      </c>
      <c r="AJ24">
        <f t="shared" si="18"/>
        <v>0</v>
      </c>
      <c r="AK24">
        <f t="shared" si="7"/>
        <v>0</v>
      </c>
      <c r="AL24">
        <f t="shared" si="8"/>
        <v>0</v>
      </c>
      <c r="AM24">
        <f t="shared" si="9"/>
        <v>0</v>
      </c>
      <c r="AN24">
        <f t="shared" si="10"/>
        <v>0</v>
      </c>
      <c r="AO24">
        <f t="shared" si="11"/>
        <v>0</v>
      </c>
      <c r="AQ24" s="92" t="str">
        <f>IF(AS24&lt;&gt;"",MAX(AQ$5:AQ23)+1,"")</f>
        <v/>
      </c>
      <c r="AR24" s="92" t="str">
        <f t="shared" si="28"/>
        <v>-</v>
      </c>
      <c r="AS24" s="92" t="str">
        <f t="shared" si="29"/>
        <v/>
      </c>
      <c r="AT24" s="92" t="str">
        <f t="shared" si="14"/>
        <v/>
      </c>
      <c r="AU24" s="92" t="str">
        <f t="shared" si="19"/>
        <v/>
      </c>
      <c r="AV24" s="140" t="str">
        <f t="shared" si="30"/>
        <v/>
      </c>
      <c r="AW24" s="140" t="str">
        <f t="shared" si="31"/>
        <v/>
      </c>
      <c r="AY24">
        <f>IF($B24=1,MAX(AY$5:AY23)+1,MAX(AY$5:AY23))</f>
        <v>0</v>
      </c>
      <c r="AZ24">
        <f>IF($B24=2,MAX(AZ$5:AZ23)+1,MAX(AZ$5:AZ23))</f>
        <v>0</v>
      </c>
      <c r="BA24">
        <f>IF($B24=3,MAX(BA$5:BA23)+1,MAX(BA$5:BA23))</f>
        <v>0</v>
      </c>
      <c r="BB24">
        <f>IF($B24=4,MAX(BB$5:BB23)+1,MAX(BB$5:BB23))</f>
        <v>0</v>
      </c>
      <c r="BC24">
        <f>IF($B24=5,MAX(BC$5:BC23)+1,MAX(BC$5:BC23))</f>
        <v>0</v>
      </c>
      <c r="BD24">
        <f>IF($B24=6,MAX(BD$5:BD23)+1,MAX(BD$5:BD23))</f>
        <v>0</v>
      </c>
    </row>
    <row r="25" spans="2:56" ht="15.95" customHeight="1">
      <c r="B25" s="284"/>
      <c r="C25" s="284"/>
      <c r="D25" s="284"/>
      <c r="E25" s="285"/>
      <c r="F25" s="285"/>
      <c r="G25" s="285"/>
      <c r="H25" s="285"/>
      <c r="I25" s="285"/>
      <c r="J25" s="285"/>
      <c r="K25" s="285"/>
      <c r="L25" s="285"/>
      <c r="M25" s="285"/>
      <c r="N25" s="284"/>
      <c r="O25" s="286"/>
      <c r="P25" s="287" t="s">
        <v>141</v>
      </c>
      <c r="Q25" s="288">
        <f t="shared" si="0"/>
        <v>0</v>
      </c>
      <c r="R25" s="285" t="str">
        <f t="shared" si="1"/>
        <v/>
      </c>
      <c r="S25" s="289" t="str">
        <f t="shared" si="25"/>
        <v/>
      </c>
      <c r="V25" s="115" t="e">
        <f t="shared" si="26"/>
        <v>#VALUE!</v>
      </c>
      <c r="W25" s="116" t="e">
        <f t="shared" si="27"/>
        <v>#VALUE!</v>
      </c>
      <c r="X25" t="str">
        <f t="shared" si="4"/>
        <v/>
      </c>
      <c r="Y25" t="str">
        <f t="shared" si="5"/>
        <v/>
      </c>
      <c r="Z25" s="240" t="b">
        <v>0</v>
      </c>
      <c r="AA25" s="240" t="b">
        <v>0</v>
      </c>
      <c r="AB25" s="240" t="b">
        <v>0</v>
      </c>
      <c r="AC25" s="240" t="b">
        <v>0</v>
      </c>
      <c r="AD25" s="240" t="b">
        <v>0</v>
      </c>
      <c r="AE25" s="240" t="b">
        <v>0</v>
      </c>
      <c r="AF25" s="240" t="b">
        <v>0</v>
      </c>
      <c r="AG25" s="240" t="b">
        <v>0</v>
      </c>
      <c r="AH25" s="240" t="b">
        <v>0</v>
      </c>
      <c r="AI25">
        <f t="shared" si="6"/>
        <v>0</v>
      </c>
      <c r="AJ25">
        <f t="shared" si="18"/>
        <v>0</v>
      </c>
      <c r="AK25">
        <f t="shared" si="7"/>
        <v>0</v>
      </c>
      <c r="AL25">
        <f t="shared" si="8"/>
        <v>0</v>
      </c>
      <c r="AM25">
        <f t="shared" si="9"/>
        <v>0</v>
      </c>
      <c r="AN25">
        <f t="shared" si="10"/>
        <v>0</v>
      </c>
      <c r="AO25">
        <f t="shared" si="11"/>
        <v>0</v>
      </c>
      <c r="AQ25" s="92" t="str">
        <f>IF(AS25&lt;&gt;"",MAX(AQ$5:AQ24)+1,"")</f>
        <v/>
      </c>
      <c r="AR25" s="92" t="str">
        <f t="shared" si="28"/>
        <v>-</v>
      </c>
      <c r="AS25" s="92" t="str">
        <f t="shared" si="29"/>
        <v/>
      </c>
      <c r="AT25" s="92" t="str">
        <f t="shared" si="14"/>
        <v/>
      </c>
      <c r="AU25" s="92" t="str">
        <f t="shared" si="19"/>
        <v/>
      </c>
      <c r="AV25" s="140" t="str">
        <f t="shared" si="30"/>
        <v/>
      </c>
      <c r="AW25" s="140" t="str">
        <f t="shared" si="31"/>
        <v/>
      </c>
      <c r="AY25">
        <f>IF($B25=1,MAX(AY$5:AY24)+1,MAX(AY$5:AY24))</f>
        <v>0</v>
      </c>
      <c r="AZ25">
        <f>IF($B25=2,MAX(AZ$5:AZ24)+1,MAX(AZ$5:AZ24))</f>
        <v>0</v>
      </c>
      <c r="BA25">
        <f>IF($B25=3,MAX(BA$5:BA24)+1,MAX(BA$5:BA24))</f>
        <v>0</v>
      </c>
      <c r="BB25">
        <f>IF($B25=4,MAX(BB$5:BB24)+1,MAX(BB$5:BB24))</f>
        <v>0</v>
      </c>
      <c r="BC25">
        <f>IF($B25=5,MAX(BC$5:BC24)+1,MAX(BC$5:BC24))</f>
        <v>0</v>
      </c>
      <c r="BD25">
        <f>IF($B25=6,MAX(BD$5:BD24)+1,MAX(BD$5:BD24))</f>
        <v>0</v>
      </c>
    </row>
    <row r="26" spans="2:56" ht="15.95" customHeight="1">
      <c r="B26" s="284"/>
      <c r="C26" s="284"/>
      <c r="D26" s="284"/>
      <c r="E26" s="285"/>
      <c r="F26" s="285"/>
      <c r="G26" s="285"/>
      <c r="H26" s="285"/>
      <c r="I26" s="285"/>
      <c r="J26" s="285"/>
      <c r="K26" s="285"/>
      <c r="L26" s="285"/>
      <c r="M26" s="285"/>
      <c r="N26" s="284"/>
      <c r="O26" s="286"/>
      <c r="P26" s="287" t="s">
        <v>141</v>
      </c>
      <c r="Q26" s="288">
        <f t="shared" si="0"/>
        <v>0</v>
      </c>
      <c r="R26" s="285" t="str">
        <f t="shared" si="1"/>
        <v/>
      </c>
      <c r="S26" s="289" t="str">
        <f t="shared" si="25"/>
        <v/>
      </c>
      <c r="V26" s="115" t="e">
        <f t="shared" si="26"/>
        <v>#VALUE!</v>
      </c>
      <c r="W26" s="116" t="e">
        <f t="shared" si="27"/>
        <v>#VALUE!</v>
      </c>
      <c r="X26" t="str">
        <f t="shared" si="4"/>
        <v/>
      </c>
      <c r="Y26" t="str">
        <f t="shared" si="5"/>
        <v/>
      </c>
      <c r="Z26" s="240" t="b">
        <v>0</v>
      </c>
      <c r="AA26" s="240" t="b">
        <v>0</v>
      </c>
      <c r="AB26" s="240" t="b">
        <v>0</v>
      </c>
      <c r="AC26" s="240" t="b">
        <v>0</v>
      </c>
      <c r="AD26" s="240" t="b">
        <v>0</v>
      </c>
      <c r="AE26" s="240" t="b">
        <v>0</v>
      </c>
      <c r="AF26" s="240" t="b">
        <v>0</v>
      </c>
      <c r="AG26" s="240" t="b">
        <v>0</v>
      </c>
      <c r="AH26" s="240" t="b">
        <v>0</v>
      </c>
      <c r="AI26">
        <f t="shared" si="6"/>
        <v>0</v>
      </c>
      <c r="AJ26">
        <f t="shared" si="18"/>
        <v>0</v>
      </c>
      <c r="AK26">
        <f t="shared" si="7"/>
        <v>0</v>
      </c>
      <c r="AL26">
        <f t="shared" si="8"/>
        <v>0</v>
      </c>
      <c r="AM26">
        <f t="shared" si="9"/>
        <v>0</v>
      </c>
      <c r="AN26">
        <f t="shared" si="10"/>
        <v>0</v>
      </c>
      <c r="AO26">
        <f t="shared" si="11"/>
        <v>0</v>
      </c>
      <c r="AQ26" s="92" t="str">
        <f>IF(AS26&lt;&gt;"",MAX(AQ$5:AQ25)+1,"")</f>
        <v/>
      </c>
      <c r="AR26" s="92" t="str">
        <f t="shared" si="28"/>
        <v>-</v>
      </c>
      <c r="AS26" s="92" t="str">
        <f t="shared" si="29"/>
        <v/>
      </c>
      <c r="AT26" s="92" t="str">
        <f t="shared" si="14"/>
        <v/>
      </c>
      <c r="AU26" s="92" t="str">
        <f t="shared" si="19"/>
        <v/>
      </c>
      <c r="AV26" s="140" t="str">
        <f t="shared" si="30"/>
        <v/>
      </c>
      <c r="AW26" s="140" t="str">
        <f t="shared" si="31"/>
        <v/>
      </c>
      <c r="AY26">
        <f>IF($B26=1,MAX(AY$5:AY25)+1,MAX(AY$5:AY25))</f>
        <v>0</v>
      </c>
      <c r="AZ26">
        <f>IF($B26=2,MAX(AZ$5:AZ25)+1,MAX(AZ$5:AZ25))</f>
        <v>0</v>
      </c>
      <c r="BA26">
        <f>IF($B26=3,MAX(BA$5:BA25)+1,MAX(BA$5:BA25))</f>
        <v>0</v>
      </c>
      <c r="BB26">
        <f>IF($B26=4,MAX(BB$5:BB25)+1,MAX(BB$5:BB25))</f>
        <v>0</v>
      </c>
      <c r="BC26">
        <f>IF($B26=5,MAX(BC$5:BC25)+1,MAX(BC$5:BC25))</f>
        <v>0</v>
      </c>
      <c r="BD26">
        <f>IF($B26=6,MAX(BD$5:BD25)+1,MAX(BD$5:BD25))</f>
        <v>0</v>
      </c>
    </row>
    <row r="27" spans="2:56" ht="15.95" customHeight="1">
      <c r="B27" s="284"/>
      <c r="C27" s="284"/>
      <c r="D27" s="284"/>
      <c r="E27" s="285"/>
      <c r="F27" s="285"/>
      <c r="G27" s="285"/>
      <c r="H27" s="285"/>
      <c r="I27" s="285"/>
      <c r="J27" s="285"/>
      <c r="K27" s="285"/>
      <c r="L27" s="285"/>
      <c r="M27" s="285"/>
      <c r="N27" s="284"/>
      <c r="O27" s="286"/>
      <c r="P27" s="287" t="s">
        <v>141</v>
      </c>
      <c r="Q27" s="288">
        <f t="shared" si="0"/>
        <v>0</v>
      </c>
      <c r="R27" s="285" t="str">
        <f t="shared" si="1"/>
        <v/>
      </c>
      <c r="S27" s="289" t="str">
        <f t="shared" si="25"/>
        <v/>
      </c>
      <c r="V27" s="115" t="e">
        <f t="shared" si="26"/>
        <v>#VALUE!</v>
      </c>
      <c r="W27" s="116" t="e">
        <f t="shared" si="27"/>
        <v>#VALUE!</v>
      </c>
      <c r="X27" t="str">
        <f t="shared" si="4"/>
        <v/>
      </c>
      <c r="Y27" t="str">
        <f t="shared" si="5"/>
        <v/>
      </c>
      <c r="Z27" s="240" t="b">
        <v>0</v>
      </c>
      <c r="AA27" s="240" t="b">
        <v>0</v>
      </c>
      <c r="AB27" s="240" t="b">
        <v>0</v>
      </c>
      <c r="AC27" s="240" t="b">
        <v>0</v>
      </c>
      <c r="AD27" s="240" t="b">
        <v>0</v>
      </c>
      <c r="AE27" s="240" t="b">
        <v>0</v>
      </c>
      <c r="AF27" s="240" t="b">
        <v>0</v>
      </c>
      <c r="AG27" s="240" t="b">
        <v>0</v>
      </c>
      <c r="AH27" s="240" t="b">
        <v>0</v>
      </c>
      <c r="AI27">
        <f t="shared" si="6"/>
        <v>0</v>
      </c>
      <c r="AJ27">
        <f t="shared" si="18"/>
        <v>0</v>
      </c>
      <c r="AK27">
        <f t="shared" si="7"/>
        <v>0</v>
      </c>
      <c r="AL27">
        <f t="shared" si="8"/>
        <v>0</v>
      </c>
      <c r="AM27">
        <f t="shared" si="9"/>
        <v>0</v>
      </c>
      <c r="AN27">
        <f t="shared" si="10"/>
        <v>0</v>
      </c>
      <c r="AO27">
        <f t="shared" si="11"/>
        <v>0</v>
      </c>
      <c r="AQ27" s="92" t="str">
        <f>IF(AS27&lt;&gt;"",MAX(AQ$5:AQ26)+1,"")</f>
        <v/>
      </c>
      <c r="AR27" s="92" t="str">
        <f t="shared" si="28"/>
        <v>-</v>
      </c>
      <c r="AS27" s="92" t="str">
        <f t="shared" si="29"/>
        <v/>
      </c>
      <c r="AT27" s="92" t="str">
        <f t="shared" si="14"/>
        <v/>
      </c>
      <c r="AU27" s="92" t="str">
        <f t="shared" si="19"/>
        <v/>
      </c>
      <c r="AV27" s="140" t="str">
        <f t="shared" si="30"/>
        <v/>
      </c>
      <c r="AW27" s="140" t="str">
        <f t="shared" si="31"/>
        <v/>
      </c>
      <c r="AY27">
        <f>IF($B27=1,MAX(AY$5:AY26)+1,MAX(AY$5:AY26))</f>
        <v>0</v>
      </c>
      <c r="AZ27">
        <f>IF($B27=2,MAX(AZ$5:AZ26)+1,MAX(AZ$5:AZ26))</f>
        <v>0</v>
      </c>
      <c r="BA27">
        <f>IF($B27=3,MAX(BA$5:BA26)+1,MAX(BA$5:BA26))</f>
        <v>0</v>
      </c>
      <c r="BB27">
        <f>IF($B27=4,MAX(BB$5:BB26)+1,MAX(BB$5:BB26))</f>
        <v>0</v>
      </c>
      <c r="BC27">
        <f>IF($B27=5,MAX(BC$5:BC26)+1,MAX(BC$5:BC26))</f>
        <v>0</v>
      </c>
      <c r="BD27">
        <f>IF($B27=6,MAX(BD$5:BD26)+1,MAX(BD$5:BD26))</f>
        <v>0</v>
      </c>
    </row>
    <row r="28" spans="2:56" ht="15.95" customHeight="1">
      <c r="B28" s="284"/>
      <c r="C28" s="284"/>
      <c r="D28" s="284"/>
      <c r="E28" s="285"/>
      <c r="F28" s="285"/>
      <c r="G28" s="285"/>
      <c r="H28" s="285"/>
      <c r="I28" s="285"/>
      <c r="J28" s="285"/>
      <c r="K28" s="285"/>
      <c r="L28" s="285"/>
      <c r="M28" s="285"/>
      <c r="N28" s="284"/>
      <c r="O28" s="292"/>
      <c r="P28" s="287" t="s">
        <v>141</v>
      </c>
      <c r="Q28" s="288">
        <f>IF(AA28=TRUE,7,IF(Z28=TRUE,5,AI28))</f>
        <v>0</v>
      </c>
      <c r="R28" s="285" t="str">
        <f t="shared" si="1"/>
        <v/>
      </c>
      <c r="S28" s="289" t="str">
        <f>IFERROR(IF(W28="25",Q28*R28*O28+0.25,IF(W28="50",Q28*R28*O28,ROUNDUP(Q28*R28*O28,0))),"")</f>
        <v/>
      </c>
      <c r="U28" s="120"/>
      <c r="V28" s="115" t="e">
        <f>Q28*R28*O28</f>
        <v>#VALUE!</v>
      </c>
      <c r="W28" s="116" t="e">
        <f>RIGHT(TEXT(V28,"0.00"),2)</f>
        <v>#VALUE!</v>
      </c>
      <c r="X28" t="str">
        <f t="shared" si="4"/>
        <v/>
      </c>
      <c r="Y28" t="str">
        <f>IF(OR(AA28=TRUE,Z28=TRUE),4.5,"")</f>
        <v/>
      </c>
      <c r="Z28" s="240" t="b">
        <v>0</v>
      </c>
      <c r="AA28" s="240" t="b">
        <v>0</v>
      </c>
      <c r="AB28" s="240" t="b">
        <v>0</v>
      </c>
      <c r="AC28" s="240" t="b">
        <v>0</v>
      </c>
      <c r="AD28" s="240" t="b">
        <v>0</v>
      </c>
      <c r="AE28" s="240" t="b">
        <v>0</v>
      </c>
      <c r="AF28" s="240" t="b">
        <v>0</v>
      </c>
      <c r="AG28" s="240" t="b">
        <v>0</v>
      </c>
      <c r="AH28" s="240" t="b">
        <v>0</v>
      </c>
      <c r="AI28">
        <f t="shared" si="6"/>
        <v>0</v>
      </c>
      <c r="AJ28">
        <f t="shared" si="18"/>
        <v>0</v>
      </c>
      <c r="AK28">
        <f t="shared" ref="AK28" si="32">COUNTIF(AB28:AC28,TRUE)</f>
        <v>0</v>
      </c>
      <c r="AL28">
        <f t="shared" ref="AL28" si="33">COUNTIF(AB28:AD28,TRUE)</f>
        <v>0</v>
      </c>
      <c r="AM28">
        <f t="shared" ref="AM28" si="34">COUNTIF(AB28:AE28,TRUE)</f>
        <v>0</v>
      </c>
      <c r="AN28">
        <f t="shared" ref="AN28" si="35">COUNTIF(AB28:AF28,TRUE)</f>
        <v>0</v>
      </c>
      <c r="AO28">
        <f t="shared" ref="AO28" si="36">COUNTIF(AB28:AG28,TRUE)</f>
        <v>0</v>
      </c>
      <c r="AQ28" s="92" t="str">
        <f>IF(AS28&lt;&gt;"",MAX(AQ$5:AQ27)+1,"")</f>
        <v/>
      </c>
      <c r="AR28" s="92" t="str">
        <f t="shared" si="28"/>
        <v>-</v>
      </c>
      <c r="AS28" s="92" t="str">
        <f t="shared" si="29"/>
        <v/>
      </c>
      <c r="AT28" s="92" t="str">
        <f t="shared" ref="AT28" si="37">IF(D28="","","・"&amp;D28)</f>
        <v/>
      </c>
      <c r="AU28" s="92" t="str">
        <f t="shared" ref="AU28" si="38">IF(S28="","","・"&amp;S28&amp;"時間")</f>
        <v/>
      </c>
      <c r="AV28" s="140" t="str">
        <f t="shared" si="30"/>
        <v/>
      </c>
      <c r="AW28" s="140" t="str">
        <f t="shared" si="31"/>
        <v/>
      </c>
      <c r="AY28">
        <f>IF($B28=1,MAX(AY$5:AY27)+1,MAX(AY$5:AY27))</f>
        <v>0</v>
      </c>
      <c r="AZ28">
        <f>IF($B28=2,MAX(AZ$5:AZ27)+1,MAX(AZ$5:AZ27))</f>
        <v>0</v>
      </c>
      <c r="BA28">
        <f>IF($B28=3,MAX(BA$5:BA27)+1,MAX(BA$5:BA27))</f>
        <v>0</v>
      </c>
      <c r="BB28">
        <f>IF($B28=4,MAX(BB$5:BB27)+1,MAX(BB$5:BB27))</f>
        <v>0</v>
      </c>
      <c r="BC28">
        <f>IF($B28=5,MAX(BC$5:BC27)+1,MAX(BC$5:BC27))</f>
        <v>0</v>
      </c>
      <c r="BD28">
        <f>IF($B28=6,MAX(BD$5:BD27)+1,MAX(BD$5:BD27))</f>
        <v>0</v>
      </c>
    </row>
    <row r="29" spans="2:56" s="114" customFormat="1" ht="15.95" customHeight="1">
      <c r="B29" s="109" t="s">
        <v>194</v>
      </c>
      <c r="C29" s="110"/>
      <c r="D29" s="110"/>
      <c r="E29" s="109" t="str">
        <f>IF(SUM(S32:S34)=0,"","月間サービス提供時間小計："&amp;SUM(S32:S34)&amp;"時間")</f>
        <v/>
      </c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9"/>
      <c r="T29" s="119"/>
      <c r="U29" s="119"/>
      <c r="Z29" s="110"/>
      <c r="AA29" s="110"/>
      <c r="AB29" s="110"/>
      <c r="AC29" s="110"/>
      <c r="AD29" s="110"/>
      <c r="AE29" s="110"/>
      <c r="AF29" s="110"/>
      <c r="AG29" s="110"/>
      <c r="AH29" s="110"/>
      <c r="AP29" s="110"/>
      <c r="AQ29" s="110"/>
      <c r="AR29" s="110"/>
      <c r="AS29" s="110"/>
      <c r="AT29" s="110"/>
      <c r="AU29" s="110"/>
      <c r="AV29" s="110"/>
      <c r="AW29" s="110"/>
    </row>
    <row r="30" spans="2:56" ht="15.95" customHeight="1">
      <c r="O30" s="369" t="s">
        <v>142</v>
      </c>
      <c r="P30" s="369"/>
      <c r="AR30" s="92">
        <v>1</v>
      </c>
      <c r="AS30" s="92">
        <v>2</v>
      </c>
      <c r="AT30" s="92">
        <v>3</v>
      </c>
      <c r="AU30" s="92">
        <v>4</v>
      </c>
      <c r="AV30" s="92">
        <v>5</v>
      </c>
      <c r="AW30" s="92">
        <v>6</v>
      </c>
    </row>
    <row r="31" spans="2:56" ht="15.95" customHeight="1">
      <c r="B31" s="92" t="s">
        <v>32</v>
      </c>
      <c r="C31" s="92" t="s">
        <v>126</v>
      </c>
      <c r="D31" s="92" t="s">
        <v>231</v>
      </c>
      <c r="E31" s="121" t="s">
        <v>193</v>
      </c>
      <c r="N31" s="92" t="s">
        <v>131</v>
      </c>
      <c r="O31" s="368" t="s">
        <v>124</v>
      </c>
      <c r="P31" s="368"/>
      <c r="Q31" s="93"/>
      <c r="S31" s="118" t="s">
        <v>127</v>
      </c>
      <c r="AQ31" s="92" t="s">
        <v>172</v>
      </c>
      <c r="AR31" s="92" t="s">
        <v>173</v>
      </c>
      <c r="AS31" s="92" t="s">
        <v>171</v>
      </c>
      <c r="AT31" s="92" t="s">
        <v>170</v>
      </c>
      <c r="AU31" s="92" t="s">
        <v>168</v>
      </c>
      <c r="AV31" s="92" t="s">
        <v>169</v>
      </c>
      <c r="AW31" s="92" t="s">
        <v>168</v>
      </c>
    </row>
    <row r="32" spans="2:56" ht="15.95" customHeight="1">
      <c r="B32" s="276"/>
      <c r="C32" s="276"/>
      <c r="D32" s="276"/>
      <c r="E32" s="276"/>
      <c r="F32" s="277" t="s">
        <v>186</v>
      </c>
      <c r="G32" s="277"/>
      <c r="H32" s="277"/>
      <c r="I32" s="277"/>
      <c r="J32" s="277"/>
      <c r="K32" s="277"/>
      <c r="L32" s="277"/>
      <c r="M32" s="277"/>
      <c r="N32" s="276"/>
      <c r="O32" s="276"/>
      <c r="P32" s="279" t="s">
        <v>141</v>
      </c>
      <c r="Q32" s="277"/>
      <c r="R32" s="277"/>
      <c r="S32" s="281">
        <f>IFERROR(E32*O32,"")</f>
        <v>0</v>
      </c>
      <c r="AQ32" s="92" t="str">
        <f>IF(AS32&lt;&gt;"",MAX(AQ$5:AQ31)+1,"")</f>
        <v/>
      </c>
      <c r="AR32" s="92" t="str">
        <f t="shared" ref="AR32:AR37" si="39">B32&amp;"-"&amp;IF(B32=1,AY32,IF(B32=2,AZ32,IF(B32=3,BA32,IF(B32=4,BB32,IF(B32=5,BC32,IF(B32=6,BD32,""))))))</f>
        <v>-</v>
      </c>
      <c r="AS32" s="92" t="str">
        <f t="shared" ref="AS32:AS37" si="40">IF(C32="","",C32)</f>
        <v/>
      </c>
      <c r="AT32" s="92" t="str">
        <f t="shared" ref="AT32:AT37" si="41">IF(D32="","","・"&amp;D32)</f>
        <v/>
      </c>
      <c r="AU32" s="92" t="str">
        <f>IF(S32="","","・"&amp;S32&amp;"時間")</f>
        <v>・0時間</v>
      </c>
      <c r="AV32" s="140" t="str">
        <f t="shared" ref="AV32:AV37" si="42">IF(E32="","","(月"&amp;E32&amp;"回")</f>
        <v/>
      </c>
      <c r="AW32" s="140" t="str">
        <f t="shared" ref="AW32:AW37" si="43">IF(AV32="","","/"&amp;O32&amp;"時間)")</f>
        <v/>
      </c>
      <c r="AY32">
        <f>IF($B32=1,MAX(AY$5:AY31)+1,MAX(AY$5:AY31))</f>
        <v>0</v>
      </c>
      <c r="AZ32">
        <f>IF($B32=2,MAX(AZ$5:AZ31)+1,MAX(AZ$5:AZ31))</f>
        <v>0</v>
      </c>
      <c r="BA32">
        <f>IF($B32=3,MAX(BA$5:BA31)+1,MAX(BA$5:BA31))</f>
        <v>0</v>
      </c>
      <c r="BB32">
        <f>IF($B32=4,MAX(BB$5:BB31)+1,MAX(BB$5:BB31))</f>
        <v>0</v>
      </c>
      <c r="BC32">
        <f>IF($B32=5,MAX(BC$5:BC31)+1,MAX(BC$5:BC31))</f>
        <v>0</v>
      </c>
      <c r="BD32">
        <f>IF($B32=6,MAX(BD$5:BD31)+1,MAX(BD$5:BD31))</f>
        <v>0</v>
      </c>
    </row>
    <row r="33" spans="2:59" ht="15.95" customHeight="1">
      <c r="B33" s="284"/>
      <c r="C33" s="284"/>
      <c r="D33" s="284"/>
      <c r="E33" s="284"/>
      <c r="F33" s="285" t="s">
        <v>186</v>
      </c>
      <c r="G33" s="285"/>
      <c r="H33" s="285"/>
      <c r="I33" s="285"/>
      <c r="J33" s="285"/>
      <c r="K33" s="285"/>
      <c r="L33" s="285"/>
      <c r="M33" s="285"/>
      <c r="N33" s="284"/>
      <c r="O33" s="284"/>
      <c r="P33" s="287" t="s">
        <v>141</v>
      </c>
      <c r="Q33" s="285"/>
      <c r="R33" s="285"/>
      <c r="S33" s="289">
        <f>IFERROR(E33*O33,"")</f>
        <v>0</v>
      </c>
      <c r="AQ33" s="92" t="str">
        <f>IF(AS33&lt;&gt;"",MAX(AQ$5:AQ32)+1,"")</f>
        <v/>
      </c>
      <c r="AR33" s="92" t="str">
        <f t="shared" si="39"/>
        <v>-</v>
      </c>
      <c r="AS33" s="92" t="str">
        <f t="shared" si="40"/>
        <v/>
      </c>
      <c r="AT33" s="92" t="str">
        <f t="shared" si="41"/>
        <v/>
      </c>
      <c r="AU33" s="92" t="str">
        <f t="shared" ref="AU33:AU37" si="44">IF(S33="","","・"&amp;S33&amp;"時間")</f>
        <v>・0時間</v>
      </c>
      <c r="AV33" s="140" t="str">
        <f t="shared" si="42"/>
        <v/>
      </c>
      <c r="AW33" s="140" t="str">
        <f t="shared" si="43"/>
        <v/>
      </c>
      <c r="AY33">
        <f>IF($B33=1,MAX(AY$5:AY32)+1,MAX(AY$5:AY32))</f>
        <v>0</v>
      </c>
      <c r="AZ33">
        <f>IF($B33=2,MAX(AZ$5:AZ32)+1,MAX(AZ$5:AZ32))</f>
        <v>0</v>
      </c>
      <c r="BA33">
        <f>IF($B33=3,MAX(BA$5:BA32)+1,MAX(BA$5:BA32))</f>
        <v>0</v>
      </c>
      <c r="BB33">
        <f>IF($B33=4,MAX(BB$5:BB32)+1,MAX(BB$5:BB32))</f>
        <v>0</v>
      </c>
      <c r="BC33">
        <f>IF($B33=5,MAX(BC$5:BC32)+1,MAX(BC$5:BC32))</f>
        <v>0</v>
      </c>
      <c r="BD33">
        <f>IF($B33=6,MAX(BD$5:BD32)+1,MAX(BD$5:BD32))</f>
        <v>0</v>
      </c>
    </row>
    <row r="34" spans="2:59" ht="15.95" customHeight="1">
      <c r="B34" s="284"/>
      <c r="C34" s="284"/>
      <c r="D34" s="284"/>
      <c r="E34" s="284"/>
      <c r="F34" s="285" t="s">
        <v>186</v>
      </c>
      <c r="G34" s="285"/>
      <c r="H34" s="285"/>
      <c r="I34" s="285"/>
      <c r="J34" s="285"/>
      <c r="K34" s="285"/>
      <c r="L34" s="285"/>
      <c r="M34" s="285"/>
      <c r="N34" s="284"/>
      <c r="O34" s="284"/>
      <c r="P34" s="287" t="s">
        <v>141</v>
      </c>
      <c r="Q34" s="285"/>
      <c r="R34" s="285"/>
      <c r="S34" s="289">
        <f>IFERROR(E34*O34,"")</f>
        <v>0</v>
      </c>
      <c r="AQ34" s="92" t="str">
        <f>IF(AS34&lt;&gt;"",MAX(AQ$5:AQ33)+1,"")</f>
        <v/>
      </c>
      <c r="AR34" s="92" t="str">
        <f t="shared" si="39"/>
        <v>-</v>
      </c>
      <c r="AS34" s="92" t="str">
        <f t="shared" si="40"/>
        <v/>
      </c>
      <c r="AT34" s="92" t="str">
        <f t="shared" si="41"/>
        <v/>
      </c>
      <c r="AU34" s="92" t="str">
        <f t="shared" si="44"/>
        <v>・0時間</v>
      </c>
      <c r="AV34" s="140" t="str">
        <f t="shared" si="42"/>
        <v/>
      </c>
      <c r="AW34" s="140" t="str">
        <f t="shared" si="43"/>
        <v/>
      </c>
      <c r="AY34">
        <f>IF($B34=1,MAX(AY$5:AY33)+1,MAX(AY$5:AY33))</f>
        <v>0</v>
      </c>
      <c r="AZ34">
        <f>IF($B34=2,MAX(AZ$5:AZ33)+1,MAX(AZ$5:AZ33))</f>
        <v>0</v>
      </c>
      <c r="BA34">
        <f>IF($B34=3,MAX(BA$5:BA33)+1,MAX(BA$5:BA33))</f>
        <v>0</v>
      </c>
      <c r="BB34">
        <f>IF($B34=4,MAX(BB$5:BB33)+1,MAX(BB$5:BB33))</f>
        <v>0</v>
      </c>
      <c r="BC34">
        <f>IF($B34=5,MAX(BC$5:BC33)+1,MAX(BC$5:BC33))</f>
        <v>0</v>
      </c>
      <c r="BD34">
        <f>IF($B34=6,MAX(BD$5:BD33)+1,MAX(BD$5:BD33))</f>
        <v>0</v>
      </c>
    </row>
    <row r="35" spans="2:59" ht="15.95" customHeight="1">
      <c r="B35" s="284"/>
      <c r="C35" s="284"/>
      <c r="D35" s="284"/>
      <c r="E35" s="284"/>
      <c r="F35" s="285" t="s">
        <v>186</v>
      </c>
      <c r="G35" s="285"/>
      <c r="H35" s="285"/>
      <c r="I35" s="285"/>
      <c r="J35" s="285"/>
      <c r="K35" s="285"/>
      <c r="L35" s="285"/>
      <c r="M35" s="285"/>
      <c r="N35" s="284"/>
      <c r="O35" s="284"/>
      <c r="P35" s="287" t="s">
        <v>141</v>
      </c>
      <c r="Q35" s="285"/>
      <c r="R35" s="285"/>
      <c r="S35" s="289">
        <f>IFERROR(E35*O35,"")</f>
        <v>0</v>
      </c>
      <c r="AR35" s="92" t="str">
        <f t="shared" si="39"/>
        <v>-</v>
      </c>
      <c r="AS35" s="92" t="str">
        <f t="shared" si="40"/>
        <v/>
      </c>
      <c r="AT35" s="92" t="str">
        <f t="shared" si="41"/>
        <v/>
      </c>
      <c r="AU35" s="92" t="str">
        <f t="shared" si="44"/>
        <v>・0時間</v>
      </c>
      <c r="AV35" s="165" t="str">
        <f t="shared" si="42"/>
        <v/>
      </c>
      <c r="AW35" s="165" t="str">
        <f t="shared" si="43"/>
        <v/>
      </c>
      <c r="AY35">
        <f>IF($B35=1,MAX(AY$5:AY34)+1,MAX(AY$5:AY34))</f>
        <v>0</v>
      </c>
      <c r="AZ35">
        <f>IF($B35=2,MAX(AZ$5:AZ34)+1,MAX(AZ$5:AZ34))</f>
        <v>0</v>
      </c>
      <c r="BA35">
        <f>IF($B35=3,MAX(BA$5:BA34)+1,MAX(BA$5:BA34))</f>
        <v>0</v>
      </c>
      <c r="BB35">
        <f>IF($B35=4,MAX(BB$5:BB34)+1,MAX(BB$5:BB34))</f>
        <v>0</v>
      </c>
      <c r="BC35">
        <f>IF($B35=5,MAX(BC$5:BC34)+1,MAX(BC$5:BC34))</f>
        <v>0</v>
      </c>
      <c r="BD35">
        <f>IF($B35=6,MAX(BD$5:BD34)+1,MAX(BD$5:BD34))</f>
        <v>0</v>
      </c>
    </row>
    <row r="36" spans="2:59" ht="15.95" customHeight="1">
      <c r="B36" s="284"/>
      <c r="C36" s="284"/>
      <c r="D36" s="284"/>
      <c r="E36" s="284"/>
      <c r="F36" s="285" t="s">
        <v>186</v>
      </c>
      <c r="G36" s="285"/>
      <c r="H36" s="285"/>
      <c r="I36" s="285"/>
      <c r="J36" s="285"/>
      <c r="K36" s="285"/>
      <c r="L36" s="285"/>
      <c r="M36" s="285"/>
      <c r="N36" s="284"/>
      <c r="O36" s="284"/>
      <c r="P36" s="287" t="s">
        <v>141</v>
      </c>
      <c r="Q36" s="285"/>
      <c r="R36" s="285"/>
      <c r="S36" s="289">
        <f>IFERROR(E36*O36,"")</f>
        <v>0</v>
      </c>
      <c r="AR36" s="92" t="str">
        <f t="shared" si="39"/>
        <v>-</v>
      </c>
      <c r="AS36" s="92" t="str">
        <f t="shared" si="40"/>
        <v/>
      </c>
      <c r="AT36" s="92" t="str">
        <f t="shared" si="41"/>
        <v/>
      </c>
      <c r="AU36" s="92" t="str">
        <f t="shared" si="44"/>
        <v>・0時間</v>
      </c>
      <c r="AV36" s="165" t="str">
        <f t="shared" si="42"/>
        <v/>
      </c>
      <c r="AW36" s="165" t="str">
        <f t="shared" si="43"/>
        <v/>
      </c>
      <c r="AY36">
        <f>IF($B36=1,MAX(AY$5:AY35)+1,MAX(AY$5:AY35))</f>
        <v>0</v>
      </c>
      <c r="AZ36">
        <f>IF($B36=2,MAX(AZ$5:AZ35)+1,MAX(AZ$5:AZ35))</f>
        <v>0</v>
      </c>
      <c r="BA36">
        <f>IF($B36=3,MAX(BA$5:BA35)+1,MAX(BA$5:BA35))</f>
        <v>0</v>
      </c>
      <c r="BB36">
        <f>IF($B36=4,MAX(BB$5:BB35)+1,MAX(BB$5:BB35))</f>
        <v>0</v>
      </c>
      <c r="BC36">
        <f>IF($B36=5,MAX(BC$5:BC35)+1,MAX(BC$5:BC35))</f>
        <v>0</v>
      </c>
      <c r="BD36">
        <f>IF($B36=6,MAX(BD$5:BD35)+1,MAX(BD$5:BD35))</f>
        <v>0</v>
      </c>
    </row>
    <row r="37" spans="2:59" ht="15.95" customHeight="1">
      <c r="B37" s="284"/>
      <c r="C37" s="284"/>
      <c r="D37" s="284"/>
      <c r="E37" s="284"/>
      <c r="F37" s="285" t="s">
        <v>186</v>
      </c>
      <c r="G37" s="285"/>
      <c r="H37" s="285"/>
      <c r="I37" s="285"/>
      <c r="J37" s="285"/>
      <c r="K37" s="285"/>
      <c r="L37" s="285"/>
      <c r="M37" s="285"/>
      <c r="N37" s="284"/>
      <c r="O37" s="284"/>
      <c r="P37" s="287" t="s">
        <v>141</v>
      </c>
      <c r="Q37" s="285"/>
      <c r="R37" s="285"/>
      <c r="S37" s="289">
        <f t="shared" ref="S37" si="45">IFERROR(E37*O37,"")</f>
        <v>0</v>
      </c>
      <c r="AR37" s="92" t="str">
        <f t="shared" si="39"/>
        <v>-</v>
      </c>
      <c r="AS37" s="92" t="str">
        <f t="shared" si="40"/>
        <v/>
      </c>
      <c r="AT37" s="92" t="str">
        <f t="shared" si="41"/>
        <v/>
      </c>
      <c r="AU37" s="92" t="str">
        <f t="shared" si="44"/>
        <v>・0時間</v>
      </c>
      <c r="AV37" s="165" t="str">
        <f t="shared" si="42"/>
        <v/>
      </c>
      <c r="AW37" s="165" t="str">
        <f t="shared" si="43"/>
        <v/>
      </c>
      <c r="AY37">
        <f>IF($B37=1,MAX(AY$5:AY36)+1,MAX(AY$5:AY36))</f>
        <v>0</v>
      </c>
      <c r="AZ37">
        <f>IF($B37=2,MAX(AZ$5:AZ36)+1,MAX(AZ$5:AZ36))</f>
        <v>0</v>
      </c>
      <c r="BA37">
        <f>IF($B37=3,MAX(BA$5:BA36)+1,MAX(BA$5:BA36))</f>
        <v>0</v>
      </c>
      <c r="BB37">
        <f>IF($B37=4,MAX(BB$5:BB36)+1,MAX(BB$5:BB36))</f>
        <v>0</v>
      </c>
      <c r="BC37">
        <f>IF($B37=5,MAX(BC$5:BC36)+1,MAX(BC$5:BC36))</f>
        <v>0</v>
      </c>
      <c r="BD37">
        <f>IF($B37=6,MAX(BD$5:BD36)+1,MAX(BD$5:BD36))</f>
        <v>0</v>
      </c>
    </row>
    <row r="38" spans="2:59" s="105" customFormat="1" ht="15.95" customHeight="1">
      <c r="B38" s="127" t="s">
        <v>195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9"/>
      <c r="T38" s="129"/>
      <c r="U38" s="129"/>
      <c r="Z38" s="128"/>
      <c r="AA38" s="128"/>
      <c r="AB38" s="128"/>
      <c r="AC38" s="128"/>
      <c r="AD38" s="128"/>
      <c r="AE38" s="128"/>
      <c r="AF38" s="128"/>
      <c r="AG38" s="128"/>
      <c r="AH38" s="128"/>
      <c r="AP38" s="128"/>
      <c r="AQ38" s="128"/>
      <c r="AR38" s="128"/>
      <c r="AS38" s="128"/>
      <c r="AT38" s="128"/>
      <c r="AU38" s="128"/>
      <c r="AV38" s="128"/>
      <c r="AW38" s="128"/>
    </row>
    <row r="39" spans="2:59">
      <c r="B39" s="92" t="s">
        <v>196</v>
      </c>
      <c r="C39" s="92" t="s">
        <v>207</v>
      </c>
      <c r="D39" s="92" t="s">
        <v>208</v>
      </c>
      <c r="E39" s="130" t="s">
        <v>210</v>
      </c>
      <c r="AQ39" s="92" t="s">
        <v>172</v>
      </c>
      <c r="AR39" s="92" t="s">
        <v>173</v>
      </c>
      <c r="AS39" s="92" t="s">
        <v>171</v>
      </c>
      <c r="AT39" s="92" t="s">
        <v>170</v>
      </c>
      <c r="AU39" s="92" t="s">
        <v>168</v>
      </c>
      <c r="AV39" s="92" t="s">
        <v>169</v>
      </c>
      <c r="AW39" s="92" t="s">
        <v>168</v>
      </c>
      <c r="BE39" t="s">
        <v>222</v>
      </c>
    </row>
    <row r="40" spans="2:59">
      <c r="B40" s="276"/>
      <c r="C40" s="293"/>
      <c r="D40" s="276"/>
      <c r="E40" s="276"/>
      <c r="F40" s="277" t="str">
        <f>IFERROR(IF(BE40=1,"日",IF(BE40=2,"暦日数",IF(BE40=3,"回",""))),"")</f>
        <v/>
      </c>
      <c r="G40" s="277"/>
      <c r="H40" s="277"/>
      <c r="AQ40" s="92" t="str">
        <f>IF(AS40&lt;&gt;"",MAX(AQ$5:AQ39)+1,"")</f>
        <v/>
      </c>
      <c r="AR40" s="92" t="str">
        <f t="shared" ref="AR40:AR45" si="46">B40&amp;"-"&amp;IF(B40=1,AY40,IF(B40=2,AZ40,IF(B40=3,BA40,IF(B40=4,BB40,IF(B40=5,BC40,IF(B40=6,BD40,""))))))</f>
        <v>-</v>
      </c>
      <c r="AS40" s="92" t="str">
        <f>IF(C40="","",C40)</f>
        <v/>
      </c>
      <c r="AT40" s="92" t="str">
        <f t="shared" ref="AT40" si="47">IF(D40="","","・"&amp;D40)</f>
        <v/>
      </c>
      <c r="AU40" s="92" t="str">
        <f>IF(E40="","","・"&amp;IF(OR(BE40=1,BE40=3),E40,"")&amp;F40)</f>
        <v/>
      </c>
      <c r="AY40">
        <f>IF($B40=1,MAX(AY$5:AY39)+1,MAX(AY$5:AY39))</f>
        <v>0</v>
      </c>
      <c r="AZ40">
        <f>IF($B40=2,MAX(AZ$5:AZ39)+1,MAX(AZ$5:AZ39))</f>
        <v>0</v>
      </c>
      <c r="BA40">
        <f>IF($B40=3,MAX(BA$5:BA39)+1,MAX(BA$5:BA39))</f>
        <v>0</v>
      </c>
      <c r="BB40">
        <f>IF($B40=4,MAX(BB$5:BB39)+1,MAX(BB$5:BB39))</f>
        <v>0</v>
      </c>
      <c r="BC40">
        <f>IF($B40=5,MAX(BC$5:BC39)+1,MAX(BC$5:BC39))</f>
        <v>0</v>
      </c>
      <c r="BD40">
        <f>IF($B40=6,MAX(BD$5:BD39)+1,MAX(BD$5:BD39))</f>
        <v>0</v>
      </c>
      <c r="BE40" t="e">
        <f>VLOOKUP(C40,BF47:BG65,2,FALSE)</f>
        <v>#N/A</v>
      </c>
    </row>
    <row r="41" spans="2:59">
      <c r="B41" s="284"/>
      <c r="C41" s="294"/>
      <c r="D41" s="284"/>
      <c r="E41" s="284"/>
      <c r="F41" s="285" t="str">
        <f>IFERROR(IF(BE41=1,"日",IF(BE41=2,"暦日数",IF(BE41=3,"回",""))),"")</f>
        <v/>
      </c>
      <c r="G41" s="285"/>
      <c r="H41" s="285"/>
      <c r="AQ41" s="92" t="str">
        <f>IF(AS41&lt;&gt;"",MAX(AQ$5:AQ40)+1,"")</f>
        <v/>
      </c>
      <c r="AR41" s="92" t="str">
        <f t="shared" si="46"/>
        <v>-</v>
      </c>
      <c r="AS41" s="92" t="str">
        <f>IF(C41="","",C41)</f>
        <v/>
      </c>
      <c r="AU41" s="92" t="str">
        <f>IF(E41="","","・"&amp;IF(OR(BE41=1,BE41=3),E41,"")&amp;F41)</f>
        <v/>
      </c>
      <c r="AY41">
        <f>IF($B41=1,MAX(AY$5:AY40)+1,MAX(AY$5:AY40))</f>
        <v>0</v>
      </c>
      <c r="AZ41">
        <f>IF($B41=2,MAX(AZ$5:AZ40)+1,MAX(AZ$5:AZ40))</f>
        <v>0</v>
      </c>
      <c r="BA41">
        <f>IF($B41=3,MAX(BA$5:BA40)+1,MAX(BA$5:BA40))</f>
        <v>0</v>
      </c>
      <c r="BB41">
        <f>IF($B41=4,MAX(BB$5:BB40)+1,MAX(BB$5:BB40))</f>
        <v>0</v>
      </c>
      <c r="BC41">
        <f>IF($B41=5,MAX(BC$5:BC40)+1,MAX(BC$5:BC40))</f>
        <v>0</v>
      </c>
      <c r="BD41">
        <f>IF($B41=6,MAX(BD$5:BD40)+1,MAX(BD$5:BD40))</f>
        <v>0</v>
      </c>
      <c r="BE41" t="e">
        <f>VLOOKUP(C41,BF47:BG65,2,FALSE)</f>
        <v>#N/A</v>
      </c>
    </row>
    <row r="42" spans="2:59">
      <c r="B42" s="284"/>
      <c r="C42" s="294"/>
      <c r="D42" s="284"/>
      <c r="E42" s="284"/>
      <c r="F42" s="285" t="str">
        <f t="shared" ref="F42:F45" si="48">IFERROR(IF(BE42=1,"日",IF(BE42=2,"暦日数",IF(BE42=3,"回",""))),"")</f>
        <v/>
      </c>
      <c r="G42" s="285"/>
      <c r="H42" s="285"/>
      <c r="AQ42" s="92" t="str">
        <f>IF(AS42&lt;&gt;"",MAX(AQ$5:AQ41)+1,"")</f>
        <v/>
      </c>
      <c r="AR42" s="92" t="str">
        <f t="shared" si="46"/>
        <v>-</v>
      </c>
      <c r="AS42" s="92" t="str">
        <f t="shared" ref="AS42:AS45" si="49">IF(C42="","",C42)</f>
        <v/>
      </c>
      <c r="AU42" s="92" t="str">
        <f t="shared" ref="AU42:AU45" si="50">IF(E42="","","・"&amp;IF(OR(BE42=1,BE42=3),E42,"")&amp;F42)</f>
        <v/>
      </c>
      <c r="AY42">
        <f>IF($B42=1,MAX(AY$5:AY41)+1,MAX(AY$5:AY41))</f>
        <v>0</v>
      </c>
      <c r="AZ42">
        <f>IF($B42=2,MAX(AZ$5:AZ41)+1,MAX(AZ$5:AZ41))</f>
        <v>0</v>
      </c>
      <c r="BA42">
        <f>IF($B42=3,MAX(BA$5:BA41)+1,MAX(BA$5:BA41))</f>
        <v>0</v>
      </c>
      <c r="BB42">
        <f>IF($B42=4,MAX(BB$5:BB41)+1,MAX(BB$5:BB41))</f>
        <v>0</v>
      </c>
      <c r="BC42">
        <f>IF($B42=5,MAX(BC$5:BC41)+1,MAX(BC$5:BC41))</f>
        <v>0</v>
      </c>
      <c r="BD42">
        <f>IF($B42=6,MAX(BD$5:BD41)+1,MAX(BD$5:BD41))</f>
        <v>0</v>
      </c>
      <c r="BE42" t="e">
        <f>VLOOKUP(C42,BF47:BG65,2,FALSE)</f>
        <v>#N/A</v>
      </c>
    </row>
    <row r="43" spans="2:59">
      <c r="B43" s="284" t="s">
        <v>291</v>
      </c>
      <c r="C43" s="294"/>
      <c r="D43" s="284"/>
      <c r="E43" s="284"/>
      <c r="F43" s="285" t="str">
        <f t="shared" si="48"/>
        <v/>
      </c>
      <c r="G43" s="285"/>
      <c r="H43" s="285"/>
      <c r="AQ43" s="92" t="str">
        <f>IF(AS43&lt;&gt;"",MAX(AQ$5:AQ42)+1,"")</f>
        <v/>
      </c>
      <c r="AR43" s="92" t="str">
        <f t="shared" si="46"/>
        <v>　-</v>
      </c>
      <c r="AS43" s="92" t="str">
        <f t="shared" si="49"/>
        <v/>
      </c>
      <c r="AU43" s="92" t="str">
        <f t="shared" si="50"/>
        <v/>
      </c>
      <c r="AY43">
        <f>IF($B43=1,MAX(AY$5:AY42)+1,MAX(AY$5:AY42))</f>
        <v>0</v>
      </c>
      <c r="AZ43">
        <f>IF($B43=2,MAX(AZ$5:AZ42)+1,MAX(AZ$5:AZ42))</f>
        <v>0</v>
      </c>
      <c r="BA43">
        <f>IF($B43=3,MAX(BA$5:BA42)+1,MAX(BA$5:BA42))</f>
        <v>0</v>
      </c>
      <c r="BB43">
        <f>IF($B43=4,MAX(BB$5:BB42)+1,MAX(BB$5:BB42))</f>
        <v>0</v>
      </c>
      <c r="BC43">
        <f>IF($B43=5,MAX(BC$5:BC42)+1,MAX(BC$5:BC42))</f>
        <v>0</v>
      </c>
      <c r="BD43">
        <f>IF($B43=6,MAX(BD$5:BD42)+1,MAX(BD$5:BD42))</f>
        <v>0</v>
      </c>
      <c r="BE43" t="e">
        <f>VLOOKUP(C43,BF47:BG65,2,FALSE)</f>
        <v>#N/A</v>
      </c>
    </row>
    <row r="44" spans="2:59">
      <c r="B44" s="284"/>
      <c r="C44" s="294"/>
      <c r="D44" s="284"/>
      <c r="E44" s="284"/>
      <c r="F44" s="285" t="str">
        <f t="shared" si="48"/>
        <v/>
      </c>
      <c r="G44" s="285"/>
      <c r="H44" s="285"/>
      <c r="AQ44" s="92" t="str">
        <f>IF(AS44&lt;&gt;"",MAX(AQ$5:AQ43)+1,"")</f>
        <v/>
      </c>
      <c r="AR44" s="92" t="str">
        <f t="shared" si="46"/>
        <v>-</v>
      </c>
      <c r="AS44" s="92" t="str">
        <f t="shared" si="49"/>
        <v/>
      </c>
      <c r="AU44" s="92" t="str">
        <f t="shared" si="50"/>
        <v/>
      </c>
      <c r="AY44">
        <f>IF($B44=1,MAX(AY$5:AY43)+1,MAX(AY$5:AY43))</f>
        <v>0</v>
      </c>
      <c r="AZ44">
        <f>IF($B44=2,MAX(AZ$5:AZ43)+1,MAX(AZ$5:AZ43))</f>
        <v>0</v>
      </c>
      <c r="BA44">
        <f>IF($B44=3,MAX(BA$5:BA43)+1,MAX(BA$5:BA43))</f>
        <v>0</v>
      </c>
      <c r="BB44">
        <f>IF($B44=4,MAX(BB$5:BB43)+1,MAX(BB$5:BB43))</f>
        <v>0</v>
      </c>
      <c r="BC44">
        <f>IF($B44=5,MAX(BC$5:BC43)+1,MAX(BC$5:BC43))</f>
        <v>0</v>
      </c>
      <c r="BD44">
        <f>IF($B44=6,MAX(BD$5:BD43)+1,MAX(BD$5:BD43))</f>
        <v>0</v>
      </c>
      <c r="BE44" t="e">
        <f>VLOOKUP(C44,BF47:BG65,2,FALSE)</f>
        <v>#N/A</v>
      </c>
    </row>
    <row r="45" spans="2:59">
      <c r="B45" s="284"/>
      <c r="C45" s="294"/>
      <c r="D45" s="284"/>
      <c r="E45" s="284"/>
      <c r="F45" s="285" t="str">
        <f t="shared" si="48"/>
        <v/>
      </c>
      <c r="G45" s="285"/>
      <c r="H45" s="285"/>
      <c r="AQ45" s="92" t="str">
        <f>IF(AS45&lt;&gt;"",MAX(AQ$5:AQ44)+1,"")</f>
        <v/>
      </c>
      <c r="AR45" s="92" t="str">
        <f t="shared" si="46"/>
        <v>-</v>
      </c>
      <c r="AS45" s="92" t="str">
        <f t="shared" si="49"/>
        <v/>
      </c>
      <c r="AU45" s="92" t="str">
        <f t="shared" si="50"/>
        <v/>
      </c>
      <c r="AY45">
        <f>IF($B45=1,MAX(AY$5:AY44)+1,MAX(AY$5:AY44))</f>
        <v>0</v>
      </c>
      <c r="AZ45">
        <f>IF($B45=2,MAX(AZ$5:AZ44)+1,MAX(AZ$5:AZ44))</f>
        <v>0</v>
      </c>
      <c r="BA45">
        <f>IF($B45=3,MAX(BA$5:BA44)+1,MAX(BA$5:BA44))</f>
        <v>0</v>
      </c>
      <c r="BB45">
        <f>IF($B45=4,MAX(BB$5:BB44)+1,MAX(BB$5:BB44))</f>
        <v>0</v>
      </c>
      <c r="BC45">
        <f>IF($B45=5,MAX(BC$5:BC44)+1,MAX(BC$5:BC44))</f>
        <v>0</v>
      </c>
      <c r="BD45">
        <f>IF($B45=6,MAX(BD$5:BD44)+1,MAX(BD$5:BD44))</f>
        <v>0</v>
      </c>
      <c r="BE45" t="e">
        <f>VLOOKUP(C45,BF47:BG65,2,FALSE)</f>
        <v>#N/A</v>
      </c>
    </row>
    <row r="46" spans="2:59" s="133" customFormat="1"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2"/>
      <c r="T46" s="132"/>
      <c r="U46" s="132"/>
      <c r="Z46" s="131"/>
      <c r="AA46" s="131"/>
      <c r="AB46" s="131"/>
      <c r="AC46" s="131"/>
      <c r="AD46" s="131"/>
      <c r="AE46" s="131"/>
      <c r="AF46" s="131"/>
      <c r="AG46" s="131"/>
      <c r="AH46" s="131"/>
      <c r="AP46" s="131"/>
      <c r="AQ46" s="131"/>
      <c r="AR46" s="131"/>
      <c r="AS46" s="131"/>
      <c r="AT46" s="131"/>
      <c r="AU46" s="131"/>
      <c r="AV46" s="131"/>
      <c r="AW46" s="131"/>
      <c r="AY46" s="139"/>
    </row>
    <row r="47" spans="2:59">
      <c r="AY47" s="130"/>
      <c r="BF47" s="134" t="s">
        <v>199</v>
      </c>
      <c r="BG47" s="138">
        <v>1</v>
      </c>
    </row>
    <row r="48" spans="2:59">
      <c r="AR48" s="92" t="str">
        <f>IF(AS48="","",1)</f>
        <v/>
      </c>
      <c r="AS48" s="165" t="str">
        <f>IF(C14="","",C14&amp;IF(D14="","","・"&amp;D14)&amp;" ：月当たり"&amp;S14&amp;"時間")</f>
        <v/>
      </c>
      <c r="AY48" s="130"/>
      <c r="BF48" s="134" t="s">
        <v>198</v>
      </c>
      <c r="BG48" s="138">
        <v>1</v>
      </c>
    </row>
    <row r="49" spans="2:59">
      <c r="B49" s="136"/>
      <c r="AR49" s="92" t="str">
        <f>IF(AS49&lt;&gt;"",MAX(AR$48:AR48)+1,"")</f>
        <v/>
      </c>
      <c r="AS49" s="165" t="str">
        <f t="shared" ref="AS49:AS53" si="51">IF(C15="","",C15&amp;IF(D15="","","・"&amp;D15)&amp;" ：月当たり"&amp;S15&amp;"時間")</f>
        <v/>
      </c>
      <c r="AY49" s="130"/>
      <c r="BF49" s="134" t="s">
        <v>201</v>
      </c>
      <c r="BG49" s="138">
        <v>1</v>
      </c>
    </row>
    <row r="50" spans="2:59">
      <c r="B50" s="136"/>
      <c r="AR50" s="92" t="str">
        <f>IF(AS50&lt;&gt;"",MAX(AR$48:AR49)+1,"")</f>
        <v/>
      </c>
      <c r="AS50" s="165" t="str">
        <f t="shared" si="51"/>
        <v/>
      </c>
      <c r="AY50" s="130"/>
      <c r="BF50" s="134" t="s">
        <v>202</v>
      </c>
      <c r="BG50" s="138">
        <v>1</v>
      </c>
    </row>
    <row r="51" spans="2:59">
      <c r="B51" s="136"/>
      <c r="AR51" s="92" t="str">
        <f>IF(AS51&lt;&gt;"",MAX(AR$48:AR50)+1,"")</f>
        <v/>
      </c>
      <c r="AS51" s="165" t="str">
        <f t="shared" si="51"/>
        <v/>
      </c>
      <c r="BF51" s="134" t="s">
        <v>211</v>
      </c>
      <c r="BG51" s="138">
        <v>1</v>
      </c>
    </row>
    <row r="52" spans="2:59">
      <c r="B52" s="137"/>
      <c r="AR52" s="92" t="str">
        <f>IF(AS52&lt;&gt;"",MAX(AR$48:AR51)+1,"")</f>
        <v/>
      </c>
      <c r="AS52" s="165" t="str">
        <f t="shared" si="51"/>
        <v/>
      </c>
      <c r="BF52" s="134" t="s">
        <v>287</v>
      </c>
      <c r="BG52" s="138">
        <v>1</v>
      </c>
    </row>
    <row r="53" spans="2:59">
      <c r="B53" s="135"/>
      <c r="AR53" s="92" t="str">
        <f>IF(AS53&lt;&gt;"",MAX(AR$48:AR52)+1,"")</f>
        <v/>
      </c>
      <c r="AS53" s="165" t="str">
        <f t="shared" si="51"/>
        <v/>
      </c>
      <c r="BF53" s="134" t="s">
        <v>288</v>
      </c>
      <c r="BG53" s="138">
        <v>1</v>
      </c>
    </row>
    <row r="54" spans="2:59">
      <c r="B54" s="135"/>
      <c r="AR54" s="92" t="str">
        <f>IF(AS54&lt;&gt;"",MAX(AR$48:AR53)+1,"")</f>
        <v/>
      </c>
      <c r="AS54" s="165" t="str">
        <f>IF(C32="","",C32&amp;IF(D32="","","・"&amp;D32)&amp;" ：月当たり"&amp;S32&amp;"時間")</f>
        <v/>
      </c>
      <c r="BF54" s="134" t="s">
        <v>212</v>
      </c>
      <c r="BG54" s="138">
        <v>1</v>
      </c>
    </row>
    <row r="55" spans="2:59">
      <c r="B55" s="135"/>
      <c r="AR55" s="92" t="str">
        <f>IF(AS55&lt;&gt;"",MAX(AR$48:AR54)+1,"")</f>
        <v/>
      </c>
      <c r="AS55" s="168" t="str">
        <f t="shared" ref="AS55:AS59" si="52">IF(C33="","",C33&amp;IF(D33="","","・"&amp;D33)&amp;" ：月当たり"&amp;S33&amp;"時間")</f>
        <v/>
      </c>
      <c r="BF55" s="134" t="s">
        <v>223</v>
      </c>
      <c r="BG55" s="138">
        <v>1</v>
      </c>
    </row>
    <row r="56" spans="2:59">
      <c r="AR56" s="92" t="str">
        <f>IF(AS56&lt;&gt;"",MAX(AR$48:AR55)+1,"")</f>
        <v/>
      </c>
      <c r="AS56" s="168" t="str">
        <f t="shared" si="52"/>
        <v/>
      </c>
      <c r="BF56" s="134" t="s">
        <v>213</v>
      </c>
      <c r="BG56" s="138">
        <v>1</v>
      </c>
    </row>
    <row r="57" spans="2:59">
      <c r="AR57" s="92" t="str">
        <f>IF(AS57&lt;&gt;"",MAX(AR$48:AR56)+1,"")</f>
        <v/>
      </c>
      <c r="AS57" s="168" t="str">
        <f t="shared" si="52"/>
        <v/>
      </c>
      <c r="BF57" s="134" t="s">
        <v>214</v>
      </c>
      <c r="BG57" s="138">
        <v>2</v>
      </c>
    </row>
    <row r="58" spans="2:59">
      <c r="AR58" s="92" t="str">
        <f>IF(AS58&lt;&gt;"",MAX(AR$48:AR57)+1,"")</f>
        <v/>
      </c>
      <c r="AS58" s="168" t="str">
        <f t="shared" si="52"/>
        <v/>
      </c>
      <c r="BF58" s="134" t="s">
        <v>204</v>
      </c>
      <c r="BG58" s="138">
        <v>2</v>
      </c>
    </row>
    <row r="59" spans="2:59">
      <c r="B59" s="123"/>
      <c r="AR59" s="92" t="str">
        <f>IF(AS59&lt;&gt;"",MAX(AR$48:AR58)+1,"")</f>
        <v/>
      </c>
      <c r="AS59" s="168" t="str">
        <f t="shared" si="52"/>
        <v/>
      </c>
      <c r="BF59" s="134" t="s">
        <v>200</v>
      </c>
      <c r="BG59" s="138">
        <v>2</v>
      </c>
    </row>
    <row r="60" spans="2:59">
      <c r="AR60" s="92" t="str">
        <f>IF(AS60&lt;&gt;"",MAX(AR$48:AR59)+1,"")</f>
        <v/>
      </c>
      <c r="AS60" s="165" t="str">
        <f t="shared" ref="AS60:AS66" si="53">IF(AND(C40&lt;&gt;"",E40&gt;0,E40&lt;23),C40&amp;" ：月当たり "&amp;E40&amp;"日","")</f>
        <v/>
      </c>
      <c r="BF60" s="134" t="s">
        <v>197</v>
      </c>
      <c r="BG60" s="138">
        <v>2</v>
      </c>
    </row>
    <row r="61" spans="2:59">
      <c r="AR61" s="92" t="str">
        <f>IF(AS61&lt;&gt;"",MAX(AR$48:AR60)+1,"")</f>
        <v/>
      </c>
      <c r="AS61" s="165" t="str">
        <f t="shared" si="53"/>
        <v/>
      </c>
      <c r="BF61" s="134" t="s">
        <v>203</v>
      </c>
      <c r="BG61" s="138">
        <v>2</v>
      </c>
    </row>
    <row r="62" spans="2:59">
      <c r="AR62" s="92" t="str">
        <f>IF(AS62&lt;&gt;"",MAX(AR$48:AR61)+1,"")</f>
        <v/>
      </c>
      <c r="AS62" s="165" t="str">
        <f t="shared" si="53"/>
        <v/>
      </c>
      <c r="BF62" s="134" t="s">
        <v>205</v>
      </c>
      <c r="BG62" s="138">
        <v>2</v>
      </c>
    </row>
    <row r="63" spans="2:59">
      <c r="AR63" s="92" t="str">
        <f>IF(AS63&lt;&gt;"",MAX(AR$48:AR62)+1,"")</f>
        <v/>
      </c>
      <c r="AS63" s="165" t="str">
        <f t="shared" si="53"/>
        <v/>
      </c>
      <c r="BF63" s="134" t="s">
        <v>206</v>
      </c>
      <c r="BG63" s="138">
        <v>2</v>
      </c>
    </row>
    <row r="64" spans="2:59">
      <c r="AR64" s="92" t="str">
        <f>IF(AS64&lt;&gt;"",MAX(AR$48:AR63)+1,"")</f>
        <v/>
      </c>
      <c r="AS64" s="165" t="str">
        <f t="shared" si="53"/>
        <v/>
      </c>
      <c r="BF64" s="134" t="s">
        <v>209</v>
      </c>
      <c r="BG64" s="138">
        <v>2</v>
      </c>
    </row>
    <row r="65" spans="2:59">
      <c r="AR65" s="92" t="str">
        <f>IF(AS65&lt;&gt;"",MAX(AR$48:AR64)+1,"")</f>
        <v/>
      </c>
      <c r="AS65" s="165" t="str">
        <f t="shared" si="53"/>
        <v/>
      </c>
      <c r="BF65" t="s">
        <v>259</v>
      </c>
      <c r="BG65">
        <v>3</v>
      </c>
    </row>
    <row r="66" spans="2:59">
      <c r="AR66" s="92" t="str">
        <f>IF(AS66&lt;&gt;"",MAX(AR$48:AR65)+1,"")</f>
        <v/>
      </c>
      <c r="AS66" s="165" t="str">
        <f t="shared" si="53"/>
        <v/>
      </c>
    </row>
    <row r="69" spans="2:59">
      <c r="B69" s="123"/>
    </row>
    <row r="74" spans="2:59">
      <c r="B74" s="135"/>
    </row>
  </sheetData>
  <sheetProtection sheet="1" objects="1" scenarios="1" selectLockedCells="1"/>
  <mergeCells count="12">
    <mergeCell ref="T3:U3"/>
    <mergeCell ref="T4:U4"/>
    <mergeCell ref="T12:U12"/>
    <mergeCell ref="T13:U13"/>
    <mergeCell ref="O31:P31"/>
    <mergeCell ref="O30:P30"/>
    <mergeCell ref="O4:P4"/>
    <mergeCell ref="O3:P3"/>
    <mergeCell ref="O21:P21"/>
    <mergeCell ref="O22:P22"/>
    <mergeCell ref="O13:P13"/>
    <mergeCell ref="O12:P12"/>
  </mergeCells>
  <phoneticPr fontId="2"/>
  <dataValidations count="12">
    <dataValidation type="list" allowBlank="1" showInputMessage="1" showErrorMessage="1" sqref="N23:N28 N32:N37">
      <formula1>"日中（8:00～17:59）,夜間（18:00～21:59）,深夜（22:00～5:59）,早朝（6:00～7:59）"</formula1>
    </dataValidation>
    <dataValidation type="list" allowBlank="1" showInputMessage="1" showErrorMessage="1" sqref="B23:B28 B5:B10 B14:B19 B32:B37 B40:B45">
      <formula1>"　,1,2,3,4,5,6"</formula1>
    </dataValidation>
    <dataValidation type="list" allowBlank="1" showInputMessage="1" showErrorMessage="1" sqref="E14:E19 E32:E37 E40:E45">
      <formula1>"1,2,3,4,5,6,7,8,9,10,11,12,13,14,15,16,17,18,19,20,21,22,23,24,25,26,27,28,29,30,31"</formula1>
    </dataValidation>
    <dataValidation type="list" allowBlank="1" showInputMessage="1" showErrorMessage="1" sqref="N5:N10 N14:N19">
      <formula1>"　,日中（8:00～17:59）,夜間（18:00～21:59）,深夜（22:00～5:59）,早朝（6:00～7:59）"</formula1>
    </dataValidation>
    <dataValidation type="list" imeMode="hiragana" allowBlank="1" showInputMessage="1" showErrorMessage="1" sqref="C23:C28 C32:C37">
      <formula1>"行動援護,同行援護,移動支援"</formula1>
    </dataValidation>
    <dataValidation type="list" allowBlank="1" showInputMessage="1" sqref="D23:D28 D32:D37">
      <formula1>"余暇支援,通院,通学支援"</formula1>
    </dataValidation>
    <dataValidation type="list" imeMode="hiragana" allowBlank="1" showInputMessage="1" sqref="D5:D10 D14:D19">
      <formula1>"　,食事介助,排せつ介助,入浴介助,整容,調理,洗濯,買い物,掃除"</formula1>
    </dataValidation>
    <dataValidation type="list" allowBlank="1" showInputMessage="1" showErrorMessage="1" errorTitle="入力不可" error="サービス種類は、リストの中から選択してください" sqref="C5:C10 C14:C19">
      <formula1>"居宅介護,家事援助,通院等介助,重度訪問"</formula1>
    </dataValidation>
    <dataValidation type="decimal" imeMode="off" operator="lessThanOrEqual" allowBlank="1" showInputMessage="1" showErrorMessage="1" errorTitle="入力できない形式" error="(A)以上の値は入力できません。" sqref="T5:T10 T14:T19">
      <formula1>S5</formula1>
    </dataValidation>
    <dataValidation type="list" imeMode="hiragana" allowBlank="1" showInputMessage="1" sqref="C41:C45">
      <formula1>"短期入所,生活介護,機能訓練,生活訓練,就労移行支援,就労継続支援A,就労継続支援B,日中一時支援,就労定着支援,共同生活援助,施設入所支援,療養介護,自立生活援助,地域相談支援,相談支援,重度包括,乗降介助,放課後等デイサービス,保育所等訪問支援,児童発達支援,医療型児童発達支援,放課後等デイサービス,居宅訪問型児童発達支援,保育所等訪問支援,訪問看護"</formula1>
    </dataValidation>
    <dataValidation type="list" imeMode="off" allowBlank="1" showInputMessage="1" showErrorMessage="1" sqref="O5:O10 O14:O19 O23:O28 O32:O37">
      <formula1>"0.5,1,1.5,2,2.5,3,3.5,4,4.5,5,5.5,6,6.5,7,7.5,8,8.5,9,9.5,10"</formula1>
    </dataValidation>
    <dataValidation type="list" imeMode="hiragana" allowBlank="1" showInputMessage="1" sqref="C40">
      <formula1>"短期入所,生活介護,機能訓練,生活訓練,就労移行支援,就労継続支援A,就労継続支援B,日中一時支援,就労定着支援,共同生活援助,施設入所支援,療養介護,自立生活援助,地域相談支援,相談支援,重度包括,乗降介助,放課後等デイサービス,保育所等訪問支援,児童発達支援,医療型児童発達支援,放課後等デイサービス,居宅訪問型児童発達支援,保育所等訪問支援,訪問看護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3" name="Check Box 1025">
              <controlPr defaultSize="0" autoFill="0" autoLine="0" autoPict="0">
                <anchor moveWithCells="1">
                  <from>
                    <xdr:col>6</xdr:col>
                    <xdr:colOff>28575</xdr:colOff>
                    <xdr:row>4</xdr:row>
                    <xdr:rowOff>19050</xdr:rowOff>
                  </from>
                  <to>
                    <xdr:col>6</xdr:col>
                    <xdr:colOff>247650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4" name="Check Box 1028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19050</xdr:rowOff>
                  </from>
                  <to>
                    <xdr:col>6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5" name="Check Box 1029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19050</xdr:rowOff>
                  </from>
                  <to>
                    <xdr:col>6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6" name="Check Box 1031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19050</xdr:rowOff>
                  </from>
                  <to>
                    <xdr:col>6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7" name="Check Box 1033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19050</xdr:rowOff>
                  </from>
                  <to>
                    <xdr:col>6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8" r:id="rId8" name="Check Box 1034">
              <controlPr defaultSize="0" autoFill="0" autoLine="0" autoPict="0">
                <anchor moveWithCells="1">
                  <from>
                    <xdr:col>6</xdr:col>
                    <xdr:colOff>28575</xdr:colOff>
                    <xdr:row>22</xdr:row>
                    <xdr:rowOff>19050</xdr:rowOff>
                  </from>
                  <to>
                    <xdr:col>6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9" r:id="rId9" name="Check Box 1035">
              <controlPr defaultSize="0" autoFill="0" autoLine="0" autoPict="0">
                <anchor moveWithCells="1">
                  <from>
                    <xdr:col>6</xdr:col>
                    <xdr:colOff>28575</xdr:colOff>
                    <xdr:row>23</xdr:row>
                    <xdr:rowOff>19050</xdr:rowOff>
                  </from>
                  <to>
                    <xdr:col>6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10" name="Check Box 1037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19050</xdr:rowOff>
                  </from>
                  <to>
                    <xdr:col>6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11" name="Check Box 1039">
              <controlPr defaultSize="0" autoFill="0" autoLine="0" autoPict="0">
                <anchor moveWithCells="1">
                  <from>
                    <xdr:col>6</xdr:col>
                    <xdr:colOff>28575</xdr:colOff>
                    <xdr:row>25</xdr:row>
                    <xdr:rowOff>19050</xdr:rowOff>
                  </from>
                  <to>
                    <xdr:col>6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2" name="Check Box 1040">
              <controlPr defaultSize="0" autoFill="0" autoLine="0" autoPict="0">
                <anchor moveWithCells="1">
                  <from>
                    <xdr:col>6</xdr:col>
                    <xdr:colOff>28575</xdr:colOff>
                    <xdr:row>26</xdr:row>
                    <xdr:rowOff>19050</xdr:rowOff>
                  </from>
                  <to>
                    <xdr:col>6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5" r:id="rId13" name="Check Box 1041">
              <controlPr defaultSize="0" autoFill="0" autoLine="0" autoPict="0">
                <anchor moveWithCells="1">
                  <from>
                    <xdr:col>4</xdr:col>
                    <xdr:colOff>171450</xdr:colOff>
                    <xdr:row>4</xdr:row>
                    <xdr:rowOff>19050</xdr:rowOff>
                  </from>
                  <to>
                    <xdr:col>4</xdr:col>
                    <xdr:colOff>390525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4" name="Check Box 1042">
              <controlPr defaultSize="0" autoFill="0" autoLine="0" autoPict="0">
                <anchor moveWithCells="1">
                  <from>
                    <xdr:col>4</xdr:col>
                    <xdr:colOff>171450</xdr:colOff>
                    <xdr:row>5</xdr:row>
                    <xdr:rowOff>19050</xdr:rowOff>
                  </from>
                  <to>
                    <xdr:col>4</xdr:col>
                    <xdr:colOff>390525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15" name="Check Box 1043">
              <controlPr defaultSize="0" autoFill="0" autoLine="0" autoPict="0">
                <anchor moveWithCells="1">
                  <from>
                    <xdr:col>4</xdr:col>
                    <xdr:colOff>171450</xdr:colOff>
                    <xdr:row>6</xdr:row>
                    <xdr:rowOff>19050</xdr:rowOff>
                  </from>
                  <to>
                    <xdr:col>4</xdr:col>
                    <xdr:colOff>390525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8" r:id="rId16" name="Check Box 1044">
              <controlPr defaultSize="0" autoFill="0" autoLine="0" autoPict="0">
                <anchor moveWithCells="1">
                  <from>
                    <xdr:col>4</xdr:col>
                    <xdr:colOff>171450</xdr:colOff>
                    <xdr:row>7</xdr:row>
                    <xdr:rowOff>19050</xdr:rowOff>
                  </from>
                  <to>
                    <xdr:col>4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17" name="Check Box 1045">
              <controlPr defaultSize="0" autoFill="0" autoLine="0" autoPict="0">
                <anchor moveWithCells="1">
                  <from>
                    <xdr:col>4</xdr:col>
                    <xdr:colOff>171450</xdr:colOff>
                    <xdr:row>8</xdr:row>
                    <xdr:rowOff>19050</xdr:rowOff>
                  </from>
                  <to>
                    <xdr:col>4</xdr:col>
                    <xdr:colOff>390525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18" name="Check Box 1046">
              <controlPr defaultSize="0" autoFill="0" autoLine="0" autoPict="0">
                <anchor moveWithCells="1">
                  <from>
                    <xdr:col>4</xdr:col>
                    <xdr:colOff>171450</xdr:colOff>
                    <xdr:row>9</xdr:row>
                    <xdr:rowOff>19050</xdr:rowOff>
                  </from>
                  <to>
                    <xdr:col>4</xdr:col>
                    <xdr:colOff>390525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1" r:id="rId19" name="Check Box 1047">
              <controlPr defaultSize="0" autoFill="0" autoLine="0" autoPict="0">
                <anchor moveWithCells="1">
                  <from>
                    <xdr:col>4</xdr:col>
                    <xdr:colOff>171450</xdr:colOff>
                    <xdr:row>22</xdr:row>
                    <xdr:rowOff>19050</xdr:rowOff>
                  </from>
                  <to>
                    <xdr:col>4</xdr:col>
                    <xdr:colOff>390525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4" r:id="rId20" name="Check Box 1050">
              <controlPr defaultSize="0" autoFill="0" autoLine="0" autoPict="0">
                <anchor moveWithCells="1">
                  <from>
                    <xdr:col>7</xdr:col>
                    <xdr:colOff>28575</xdr:colOff>
                    <xdr:row>4</xdr:row>
                    <xdr:rowOff>19050</xdr:rowOff>
                  </from>
                  <to>
                    <xdr:col>7</xdr:col>
                    <xdr:colOff>247650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6" r:id="rId21" name="Check Box 1052">
              <controlPr defaultSize="0" autoFill="0" autoLine="0" autoPict="0">
                <anchor moveWithCells="1">
                  <from>
                    <xdr:col>8</xdr:col>
                    <xdr:colOff>28575</xdr:colOff>
                    <xdr:row>4</xdr:row>
                    <xdr:rowOff>19050</xdr:rowOff>
                  </from>
                  <to>
                    <xdr:col>8</xdr:col>
                    <xdr:colOff>247650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7" r:id="rId22" name="Check Box 1053">
              <controlPr defaultSize="0" autoFill="0" autoLine="0" autoPict="0">
                <anchor moveWithCells="1">
                  <from>
                    <xdr:col>9</xdr:col>
                    <xdr:colOff>28575</xdr:colOff>
                    <xdr:row>4</xdr:row>
                    <xdr:rowOff>19050</xdr:rowOff>
                  </from>
                  <to>
                    <xdr:col>9</xdr:col>
                    <xdr:colOff>247650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8" r:id="rId23" name="Check Box 1054">
              <controlPr defaultSize="0" autoFill="0" autoLine="0" autoPict="0">
                <anchor moveWithCells="1">
                  <from>
                    <xdr:col>10</xdr:col>
                    <xdr:colOff>28575</xdr:colOff>
                    <xdr:row>4</xdr:row>
                    <xdr:rowOff>19050</xdr:rowOff>
                  </from>
                  <to>
                    <xdr:col>10</xdr:col>
                    <xdr:colOff>247650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9" r:id="rId24" name="Check Box 1055">
              <controlPr defaultSize="0" autoFill="0" autoLine="0" autoPict="0">
                <anchor moveWithCells="1">
                  <from>
                    <xdr:col>11</xdr:col>
                    <xdr:colOff>28575</xdr:colOff>
                    <xdr:row>4</xdr:row>
                    <xdr:rowOff>19050</xdr:rowOff>
                  </from>
                  <to>
                    <xdr:col>11</xdr:col>
                    <xdr:colOff>247650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1" r:id="rId25" name="Check Box 1057">
              <controlPr defaultSize="0" autoFill="0" autoLine="0" autoPict="0">
                <anchor moveWithCells="1">
                  <from>
                    <xdr:col>12</xdr:col>
                    <xdr:colOff>123825</xdr:colOff>
                    <xdr:row>4</xdr:row>
                    <xdr:rowOff>19050</xdr:rowOff>
                  </from>
                  <to>
                    <xdr:col>12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0" r:id="rId26" name="Check Box 1076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19050</xdr:rowOff>
                  </from>
                  <to>
                    <xdr:col>7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1" r:id="rId27" name="Check Box 1077">
              <controlPr defaultSize="0" autoFill="0" autoLine="0" autoPict="0">
                <anchor moveWithCells="1">
                  <from>
                    <xdr:col>8</xdr:col>
                    <xdr:colOff>28575</xdr:colOff>
                    <xdr:row>6</xdr:row>
                    <xdr:rowOff>19050</xdr:rowOff>
                  </from>
                  <to>
                    <xdr:col>8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2" r:id="rId28" name="Check Box 1078">
              <controlPr defaultSize="0" autoFill="0" autoLine="0" autoPict="0">
                <anchor moveWithCells="1">
                  <from>
                    <xdr:col>9</xdr:col>
                    <xdr:colOff>28575</xdr:colOff>
                    <xdr:row>6</xdr:row>
                    <xdr:rowOff>19050</xdr:rowOff>
                  </from>
                  <to>
                    <xdr:col>9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3" r:id="rId29" name="Check Box 1079">
              <controlPr defaultSize="0" autoFill="0" autoLine="0" autoPict="0">
                <anchor moveWithCells="1">
                  <from>
                    <xdr:col>10</xdr:col>
                    <xdr:colOff>28575</xdr:colOff>
                    <xdr:row>6</xdr:row>
                    <xdr:rowOff>19050</xdr:rowOff>
                  </from>
                  <to>
                    <xdr:col>10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4" r:id="rId30" name="Check Box 1080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19050</xdr:rowOff>
                  </from>
                  <to>
                    <xdr:col>11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5" r:id="rId31" name="Check Box 1081">
              <controlPr defaultSize="0" autoFill="0" autoLine="0" autoPict="0">
                <anchor moveWithCells="1">
                  <from>
                    <xdr:col>12</xdr:col>
                    <xdr:colOff>123825</xdr:colOff>
                    <xdr:row>6</xdr:row>
                    <xdr:rowOff>19050</xdr:rowOff>
                  </from>
                  <to>
                    <xdr:col>12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6" r:id="rId32" name="Check Box 1082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19050</xdr:rowOff>
                  </from>
                  <to>
                    <xdr:col>7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7" r:id="rId33" name="Check Box 1083">
              <controlPr defaultSize="0" autoFill="0" autoLine="0" autoPict="0">
                <anchor moveWithCells="1">
                  <from>
                    <xdr:col>8</xdr:col>
                    <xdr:colOff>28575</xdr:colOff>
                    <xdr:row>7</xdr:row>
                    <xdr:rowOff>19050</xdr:rowOff>
                  </from>
                  <to>
                    <xdr:col>8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8" r:id="rId34" name="Check Box 1084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19050</xdr:rowOff>
                  </from>
                  <to>
                    <xdr:col>9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9" r:id="rId35" name="Check Box 1085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19050</xdr:rowOff>
                  </from>
                  <to>
                    <xdr:col>10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0" r:id="rId36" name="Check Box 1086">
              <controlPr defaultSize="0" autoFill="0" autoLine="0" autoPict="0">
                <anchor moveWithCells="1">
                  <from>
                    <xdr:col>11</xdr:col>
                    <xdr:colOff>28575</xdr:colOff>
                    <xdr:row>7</xdr:row>
                    <xdr:rowOff>19050</xdr:rowOff>
                  </from>
                  <to>
                    <xdr:col>11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1" r:id="rId37" name="Check Box 1087">
              <controlPr defaultSize="0" autoFill="0" autoLine="0" autoPict="0">
                <anchor moveWithCells="1">
                  <from>
                    <xdr:col>12</xdr:col>
                    <xdr:colOff>123825</xdr:colOff>
                    <xdr:row>7</xdr:row>
                    <xdr:rowOff>19050</xdr:rowOff>
                  </from>
                  <to>
                    <xdr:col>12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2" r:id="rId38" name="Check Box 1088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19050</xdr:rowOff>
                  </from>
                  <to>
                    <xdr:col>7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3" r:id="rId39" name="Check Box 1089">
              <controlPr defaultSize="0" autoFill="0" autoLine="0" autoPict="0">
                <anchor moveWithCells="1">
                  <from>
                    <xdr:col>8</xdr:col>
                    <xdr:colOff>28575</xdr:colOff>
                    <xdr:row>8</xdr:row>
                    <xdr:rowOff>19050</xdr:rowOff>
                  </from>
                  <to>
                    <xdr:col>8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4" r:id="rId40" name="Check Box 1090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19050</xdr:rowOff>
                  </from>
                  <to>
                    <xdr:col>9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5" r:id="rId41" name="Check Box 1091">
              <controlPr defaultSize="0" autoFill="0" autoLine="0" autoPict="0">
                <anchor moveWithCells="1">
                  <from>
                    <xdr:col>10</xdr:col>
                    <xdr:colOff>28575</xdr:colOff>
                    <xdr:row>8</xdr:row>
                    <xdr:rowOff>19050</xdr:rowOff>
                  </from>
                  <to>
                    <xdr:col>10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6" r:id="rId42" name="Check Box 1092">
              <controlPr defaultSize="0" autoFill="0" autoLine="0" autoPict="0">
                <anchor moveWithCells="1">
                  <from>
                    <xdr:col>11</xdr:col>
                    <xdr:colOff>28575</xdr:colOff>
                    <xdr:row>8</xdr:row>
                    <xdr:rowOff>19050</xdr:rowOff>
                  </from>
                  <to>
                    <xdr:col>11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7" r:id="rId43" name="Check Box 1093">
              <controlPr defaultSize="0" autoFill="0" autoLine="0" autoPict="0">
                <anchor moveWithCells="1">
                  <from>
                    <xdr:col>12</xdr:col>
                    <xdr:colOff>123825</xdr:colOff>
                    <xdr:row>8</xdr:row>
                    <xdr:rowOff>19050</xdr:rowOff>
                  </from>
                  <to>
                    <xdr:col>12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8" r:id="rId44" name="Check Box 1094">
              <controlPr defaultSize="0" autoFill="0" autoLine="0" autoPict="0">
                <anchor moveWithCells="1">
                  <from>
                    <xdr:col>7</xdr:col>
                    <xdr:colOff>28575</xdr:colOff>
                    <xdr:row>9</xdr:row>
                    <xdr:rowOff>19050</xdr:rowOff>
                  </from>
                  <to>
                    <xdr:col>7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9" r:id="rId45" name="Check Box 1095">
              <controlPr defaultSize="0" autoFill="0" autoLine="0" autoPict="0">
                <anchor moveWithCells="1">
                  <from>
                    <xdr:col>8</xdr:col>
                    <xdr:colOff>28575</xdr:colOff>
                    <xdr:row>9</xdr:row>
                    <xdr:rowOff>19050</xdr:rowOff>
                  </from>
                  <to>
                    <xdr:col>8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0" r:id="rId46" name="Check Box 1096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19050</xdr:rowOff>
                  </from>
                  <to>
                    <xdr:col>9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1" r:id="rId47" name="Check Box 1097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19050</xdr:rowOff>
                  </from>
                  <to>
                    <xdr:col>10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2" r:id="rId48" name="Check Box 1098">
              <controlPr defaultSize="0" autoFill="0" autoLine="0" autoPict="0">
                <anchor moveWithCells="1">
                  <from>
                    <xdr:col>11</xdr:col>
                    <xdr:colOff>28575</xdr:colOff>
                    <xdr:row>9</xdr:row>
                    <xdr:rowOff>19050</xdr:rowOff>
                  </from>
                  <to>
                    <xdr:col>11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3" r:id="rId49" name="Check Box 1099">
              <controlPr defaultSize="0" autoFill="0" autoLine="0" autoPict="0">
                <anchor moveWithCells="1">
                  <from>
                    <xdr:col>12</xdr:col>
                    <xdr:colOff>123825</xdr:colOff>
                    <xdr:row>9</xdr:row>
                    <xdr:rowOff>19050</xdr:rowOff>
                  </from>
                  <to>
                    <xdr:col>12</xdr:col>
                    <xdr:colOff>342900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0" r:id="rId50" name="Check Box 1106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19050</xdr:rowOff>
                  </from>
                  <to>
                    <xdr:col>7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1" r:id="rId51" name="Check Box 1107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19050</xdr:rowOff>
                  </from>
                  <to>
                    <xdr:col>8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2" r:id="rId52" name="Check Box 1108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19050</xdr:rowOff>
                  </from>
                  <to>
                    <xdr:col>9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3" r:id="rId53" name="Check Box 1109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19050</xdr:rowOff>
                  </from>
                  <to>
                    <xdr:col>10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4" r:id="rId54" name="Check Box 1110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19050</xdr:rowOff>
                  </from>
                  <to>
                    <xdr:col>11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5" r:id="rId55" name="Check Box 1111">
              <controlPr defaultSize="0" autoFill="0" autoLine="0" autoPict="0">
                <anchor moveWithCells="1">
                  <from>
                    <xdr:col>12</xdr:col>
                    <xdr:colOff>123825</xdr:colOff>
                    <xdr:row>22</xdr:row>
                    <xdr:rowOff>19050</xdr:rowOff>
                  </from>
                  <to>
                    <xdr:col>12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2" r:id="rId56" name="Check Box 1118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19050</xdr:rowOff>
                  </from>
                  <to>
                    <xdr:col>7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3" r:id="rId57" name="Check Box 1119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19050</xdr:rowOff>
                  </from>
                  <to>
                    <xdr:col>8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4" r:id="rId58" name="Check Box 1120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19050</xdr:rowOff>
                  </from>
                  <to>
                    <xdr:col>9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5" r:id="rId59" name="Check Box 1121">
              <controlPr defaultSize="0" autoFill="0" autoLine="0" autoPict="0">
                <anchor moveWithCells="1">
                  <from>
                    <xdr:col>10</xdr:col>
                    <xdr:colOff>28575</xdr:colOff>
                    <xdr:row>23</xdr:row>
                    <xdr:rowOff>19050</xdr:rowOff>
                  </from>
                  <to>
                    <xdr:col>10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6" r:id="rId60" name="Check Box 1122">
              <controlPr defaultSize="0" autoFill="0" autoLine="0" autoPict="0">
                <anchor moveWithCells="1">
                  <from>
                    <xdr:col>11</xdr:col>
                    <xdr:colOff>28575</xdr:colOff>
                    <xdr:row>23</xdr:row>
                    <xdr:rowOff>19050</xdr:rowOff>
                  </from>
                  <to>
                    <xdr:col>11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7" r:id="rId61" name="Check Box 1123">
              <controlPr defaultSize="0" autoFill="0" autoLine="0" autoPict="0">
                <anchor moveWithCells="1">
                  <from>
                    <xdr:col>12</xdr:col>
                    <xdr:colOff>123825</xdr:colOff>
                    <xdr:row>23</xdr:row>
                    <xdr:rowOff>19050</xdr:rowOff>
                  </from>
                  <to>
                    <xdr:col>12</xdr:col>
                    <xdr:colOff>342900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4" r:id="rId62" name="Check Box 113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19050</xdr:rowOff>
                  </from>
                  <to>
                    <xdr:col>7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5" r:id="rId63" name="Check Box 1131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19050</xdr:rowOff>
                  </from>
                  <to>
                    <xdr:col>8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6" r:id="rId64" name="Check Box 1132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19050</xdr:rowOff>
                  </from>
                  <to>
                    <xdr:col>9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7" r:id="rId65" name="Check Box 1133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19050</xdr:rowOff>
                  </from>
                  <to>
                    <xdr:col>10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8" r:id="rId66" name="Check Box 1134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19050</xdr:rowOff>
                  </from>
                  <to>
                    <xdr:col>11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9" r:id="rId67" name="Check Box 1135">
              <controlPr defaultSize="0" autoFill="0" autoLine="0" autoPict="0">
                <anchor moveWithCells="1">
                  <from>
                    <xdr:col>12</xdr:col>
                    <xdr:colOff>123825</xdr:colOff>
                    <xdr:row>24</xdr:row>
                    <xdr:rowOff>19050</xdr:rowOff>
                  </from>
                  <to>
                    <xdr:col>12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0" r:id="rId68" name="Check Box 1136">
              <controlPr defaultSize="0" autoFill="0" autoLine="0" autoPict="0">
                <anchor moveWithCells="1">
                  <from>
                    <xdr:col>7</xdr:col>
                    <xdr:colOff>28575</xdr:colOff>
                    <xdr:row>25</xdr:row>
                    <xdr:rowOff>19050</xdr:rowOff>
                  </from>
                  <to>
                    <xdr:col>7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1" r:id="rId69" name="Check Box 1137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19050</xdr:rowOff>
                  </from>
                  <to>
                    <xdr:col>8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2" r:id="rId70" name="Check Box 1138">
              <controlPr defaultSize="0" autoFill="0" autoLine="0" autoPict="0">
                <anchor moveWithCells="1">
                  <from>
                    <xdr:col>9</xdr:col>
                    <xdr:colOff>28575</xdr:colOff>
                    <xdr:row>25</xdr:row>
                    <xdr:rowOff>19050</xdr:rowOff>
                  </from>
                  <to>
                    <xdr:col>9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3" r:id="rId71" name="Check Box 1139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19050</xdr:rowOff>
                  </from>
                  <to>
                    <xdr:col>10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4" r:id="rId72" name="Check Box 1140">
              <controlPr defaultSize="0" autoFill="0" autoLine="0" autoPict="0">
                <anchor moveWithCells="1">
                  <from>
                    <xdr:col>11</xdr:col>
                    <xdr:colOff>28575</xdr:colOff>
                    <xdr:row>25</xdr:row>
                    <xdr:rowOff>19050</xdr:rowOff>
                  </from>
                  <to>
                    <xdr:col>11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5" r:id="rId73" name="Check Box 1141">
              <controlPr defaultSize="0" autoFill="0" autoLine="0" autoPict="0">
                <anchor moveWithCells="1">
                  <from>
                    <xdr:col>12</xdr:col>
                    <xdr:colOff>123825</xdr:colOff>
                    <xdr:row>25</xdr:row>
                    <xdr:rowOff>19050</xdr:rowOff>
                  </from>
                  <to>
                    <xdr:col>12</xdr:col>
                    <xdr:colOff>342900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6" r:id="rId74" name="Check Box 1142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19050</xdr:rowOff>
                  </from>
                  <to>
                    <xdr:col>7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7" r:id="rId75" name="Check Box 1143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19050</xdr:rowOff>
                  </from>
                  <to>
                    <xdr:col>8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8" r:id="rId76" name="Check Box 1144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19050</xdr:rowOff>
                  </from>
                  <to>
                    <xdr:col>9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9" r:id="rId77" name="Check Box 1145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19050</xdr:rowOff>
                  </from>
                  <to>
                    <xdr:col>10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0" r:id="rId78" name="Check Box 1146">
              <controlPr defaultSize="0" autoFill="0" autoLine="0" autoPict="0">
                <anchor moveWithCells="1">
                  <from>
                    <xdr:col>11</xdr:col>
                    <xdr:colOff>28575</xdr:colOff>
                    <xdr:row>26</xdr:row>
                    <xdr:rowOff>19050</xdr:rowOff>
                  </from>
                  <to>
                    <xdr:col>11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1" r:id="rId79" name="Check Box 1147">
              <controlPr defaultSize="0" autoFill="0" autoLine="0" autoPict="0">
                <anchor moveWithCells="1">
                  <from>
                    <xdr:col>12</xdr:col>
                    <xdr:colOff>123825</xdr:colOff>
                    <xdr:row>26</xdr:row>
                    <xdr:rowOff>19050</xdr:rowOff>
                  </from>
                  <to>
                    <xdr:col>12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3" r:id="rId80" name="Check Box 1149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19050</xdr:rowOff>
                  </from>
                  <to>
                    <xdr:col>6</xdr:col>
                    <xdr:colOff>247650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4" r:id="rId81" name="Check Box 1150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19050</xdr:rowOff>
                  </from>
                  <to>
                    <xdr:col>7</xdr:col>
                    <xdr:colOff>247650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5" r:id="rId82" name="Check Box 1151">
              <controlPr defaultSize="0" autoFill="0" autoLine="0" autoPict="0">
                <anchor moveWithCells="1">
                  <from>
                    <xdr:col>8</xdr:col>
                    <xdr:colOff>28575</xdr:colOff>
                    <xdr:row>5</xdr:row>
                    <xdr:rowOff>19050</xdr:rowOff>
                  </from>
                  <to>
                    <xdr:col>8</xdr:col>
                    <xdr:colOff>247650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6" r:id="rId83" name="Check Box 1152">
              <controlPr defaultSize="0" autoFill="0" autoLine="0" autoPict="0">
                <anchor moveWithCells="1">
                  <from>
                    <xdr:col>9</xdr:col>
                    <xdr:colOff>28575</xdr:colOff>
                    <xdr:row>5</xdr:row>
                    <xdr:rowOff>19050</xdr:rowOff>
                  </from>
                  <to>
                    <xdr:col>9</xdr:col>
                    <xdr:colOff>247650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7" r:id="rId84" name="Check Box 1153">
              <controlPr defaultSize="0" autoFill="0" autoLine="0" autoPict="0">
                <anchor moveWithCells="1">
                  <from>
                    <xdr:col>10</xdr:col>
                    <xdr:colOff>28575</xdr:colOff>
                    <xdr:row>5</xdr:row>
                    <xdr:rowOff>19050</xdr:rowOff>
                  </from>
                  <to>
                    <xdr:col>10</xdr:col>
                    <xdr:colOff>247650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8" r:id="rId85" name="Check Box 1154">
              <controlPr defaultSize="0" autoFill="0" autoLine="0" autoPict="0">
                <anchor moveWithCells="1">
                  <from>
                    <xdr:col>11</xdr:col>
                    <xdr:colOff>28575</xdr:colOff>
                    <xdr:row>5</xdr:row>
                    <xdr:rowOff>19050</xdr:rowOff>
                  </from>
                  <to>
                    <xdr:col>11</xdr:col>
                    <xdr:colOff>247650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9" r:id="rId86" name="Check Box 1155">
              <controlPr defaultSize="0" autoFill="0" autoLine="0" autoPict="0">
                <anchor moveWithCells="1">
                  <from>
                    <xdr:col>12</xdr:col>
                    <xdr:colOff>123825</xdr:colOff>
                    <xdr:row>5</xdr:row>
                    <xdr:rowOff>19050</xdr:rowOff>
                  </from>
                  <to>
                    <xdr:col>12</xdr:col>
                    <xdr:colOff>342900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3" r:id="rId87" name="Check Box 1159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19050</xdr:rowOff>
                  </from>
                  <to>
                    <xdr:col>5</xdr:col>
                    <xdr:colOff>390525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4" r:id="rId88" name="Check Box 1160">
              <controlPr defaultSize="0" autoFill="0" autoLine="0" autoPict="0">
                <anchor moveWithCells="1">
                  <from>
                    <xdr:col>5</xdr:col>
                    <xdr:colOff>171450</xdr:colOff>
                    <xdr:row>5</xdr:row>
                    <xdr:rowOff>19050</xdr:rowOff>
                  </from>
                  <to>
                    <xdr:col>5</xdr:col>
                    <xdr:colOff>390525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5" r:id="rId89" name="Check Box 1161">
              <controlPr defaultSize="0" autoFill="0" autoLine="0" autoPict="0">
                <anchor moveWithCells="1">
                  <from>
                    <xdr:col>5</xdr:col>
                    <xdr:colOff>171450</xdr:colOff>
                    <xdr:row>6</xdr:row>
                    <xdr:rowOff>19050</xdr:rowOff>
                  </from>
                  <to>
                    <xdr:col>5</xdr:col>
                    <xdr:colOff>390525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6" r:id="rId90" name="Check Box 1162">
              <controlPr defaultSize="0" autoFill="0" autoLine="0" autoPict="0">
                <anchor moveWithCells="1">
                  <from>
                    <xdr:col>5</xdr:col>
                    <xdr:colOff>171450</xdr:colOff>
                    <xdr:row>7</xdr:row>
                    <xdr:rowOff>19050</xdr:rowOff>
                  </from>
                  <to>
                    <xdr:col>5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7" r:id="rId91" name="Check Box 1163">
              <controlPr defaultSize="0" autoFill="0" autoLine="0" autoPict="0">
                <anchor moveWithCells="1">
                  <from>
                    <xdr:col>5</xdr:col>
                    <xdr:colOff>171450</xdr:colOff>
                    <xdr:row>8</xdr:row>
                    <xdr:rowOff>19050</xdr:rowOff>
                  </from>
                  <to>
                    <xdr:col>5</xdr:col>
                    <xdr:colOff>390525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8" r:id="rId92" name="Check Box 1164">
              <controlPr defaultSize="0" autoFill="0" autoLine="0" autoPict="0">
                <anchor moveWithCells="1">
                  <from>
                    <xdr:col>5</xdr:col>
                    <xdr:colOff>171450</xdr:colOff>
                    <xdr:row>9</xdr:row>
                    <xdr:rowOff>19050</xdr:rowOff>
                  </from>
                  <to>
                    <xdr:col>5</xdr:col>
                    <xdr:colOff>390525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9" r:id="rId93" name="Check Box 1165">
              <controlPr defaultSize="0" autoFill="0" autoLine="0" autoPict="0">
                <anchor moveWithCells="1">
                  <from>
                    <xdr:col>5</xdr:col>
                    <xdr:colOff>171450</xdr:colOff>
                    <xdr:row>22</xdr:row>
                    <xdr:rowOff>19050</xdr:rowOff>
                  </from>
                  <to>
                    <xdr:col>5</xdr:col>
                    <xdr:colOff>390525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0" r:id="rId94" name="Check Box 1166">
              <controlPr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19050</xdr:rowOff>
                  </from>
                  <to>
                    <xdr:col>5</xdr:col>
                    <xdr:colOff>390525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1" r:id="rId95" name="Check Box 1167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19050</xdr:rowOff>
                  </from>
                  <to>
                    <xdr:col>5</xdr:col>
                    <xdr:colOff>390525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2" r:id="rId96" name="Check Box 1168">
              <controlPr defaultSize="0" autoFill="0" autoLine="0" autoPict="0">
                <anchor moveWithCells="1">
                  <from>
                    <xdr:col>5</xdr:col>
                    <xdr:colOff>171450</xdr:colOff>
                    <xdr:row>25</xdr:row>
                    <xdr:rowOff>19050</xdr:rowOff>
                  </from>
                  <to>
                    <xdr:col>5</xdr:col>
                    <xdr:colOff>390525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3" r:id="rId97" name="Check Box 1169">
              <controlPr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19050</xdr:rowOff>
                  </from>
                  <to>
                    <xdr:col>5</xdr:col>
                    <xdr:colOff>390525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4" r:id="rId98" name="Check Box 1170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19050</xdr:rowOff>
                  </from>
                  <to>
                    <xdr:col>4</xdr:col>
                    <xdr:colOff>390525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5" r:id="rId99" name="Check Box 1171">
              <controlPr defaultSize="0" autoFill="0" autoLine="0" autoPict="0">
                <anchor moveWithCells="1">
                  <from>
                    <xdr:col>4</xdr:col>
                    <xdr:colOff>171450</xdr:colOff>
                    <xdr:row>24</xdr:row>
                    <xdr:rowOff>19050</xdr:rowOff>
                  </from>
                  <to>
                    <xdr:col>4</xdr:col>
                    <xdr:colOff>390525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6" r:id="rId100" name="Check Box 1172">
              <controlPr defaultSize="0" autoFill="0" autoLine="0" autoPict="0">
                <anchor moveWithCells="1">
                  <from>
                    <xdr:col>4</xdr:col>
                    <xdr:colOff>171450</xdr:colOff>
                    <xdr:row>25</xdr:row>
                    <xdr:rowOff>19050</xdr:rowOff>
                  </from>
                  <to>
                    <xdr:col>4</xdr:col>
                    <xdr:colOff>390525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7" r:id="rId101" name="Check Box 1173">
              <controlPr defaultSize="0" autoFill="0" autoLine="0" autoPict="0">
                <anchor moveWithCells="1">
                  <from>
                    <xdr:col>4</xdr:col>
                    <xdr:colOff>171450</xdr:colOff>
                    <xdr:row>26</xdr:row>
                    <xdr:rowOff>19050</xdr:rowOff>
                  </from>
                  <to>
                    <xdr:col>4</xdr:col>
                    <xdr:colOff>390525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2" r:id="rId102" name="Check Box 1188">
              <controlPr defaultSize="0" autoFill="0" autoLine="0" autoPict="0">
                <anchor moveWithCells="1">
                  <from>
                    <xdr:col>6</xdr:col>
                    <xdr:colOff>28575</xdr:colOff>
                    <xdr:row>27</xdr:row>
                    <xdr:rowOff>19050</xdr:rowOff>
                  </from>
                  <to>
                    <xdr:col>6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3" r:id="rId103" name="Check Box 1189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19050</xdr:rowOff>
                  </from>
                  <to>
                    <xdr:col>7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4" r:id="rId104" name="Check Box 1190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19050</xdr:rowOff>
                  </from>
                  <to>
                    <xdr:col>8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5" r:id="rId105" name="Check Box 1191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19050</xdr:rowOff>
                  </from>
                  <to>
                    <xdr:col>9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6" r:id="rId106" name="Check Box 1192">
              <controlPr defaultSize="0" autoFill="0" autoLine="0" autoPict="0">
                <anchor moveWithCells="1">
                  <from>
                    <xdr:col>10</xdr:col>
                    <xdr:colOff>28575</xdr:colOff>
                    <xdr:row>27</xdr:row>
                    <xdr:rowOff>19050</xdr:rowOff>
                  </from>
                  <to>
                    <xdr:col>10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7" r:id="rId107" name="Check Box 1193">
              <controlPr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19050</xdr:rowOff>
                  </from>
                  <to>
                    <xdr:col>11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8" r:id="rId108" name="Check Box 1194">
              <controlPr defaultSize="0" autoFill="0" autoLine="0" autoPict="0">
                <anchor moveWithCells="1">
                  <from>
                    <xdr:col>12</xdr:col>
                    <xdr:colOff>123825</xdr:colOff>
                    <xdr:row>27</xdr:row>
                    <xdr:rowOff>19050</xdr:rowOff>
                  </from>
                  <to>
                    <xdr:col>12</xdr:col>
                    <xdr:colOff>342900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9" r:id="rId109" name="Check Box 1195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19050</xdr:rowOff>
                  </from>
                  <to>
                    <xdr:col>5</xdr:col>
                    <xdr:colOff>390525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0" r:id="rId110" name="Check Box 1196">
              <controlPr defaultSize="0" autoFill="0" autoLine="0" autoPict="0">
                <anchor moveWithCells="1">
                  <from>
                    <xdr:col>4</xdr:col>
                    <xdr:colOff>171450</xdr:colOff>
                    <xdr:row>27</xdr:row>
                    <xdr:rowOff>19050</xdr:rowOff>
                  </from>
                  <to>
                    <xdr:col>4</xdr:col>
                    <xdr:colOff>390525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RowHeight="13.5"/>
  <cols>
    <col min="1" max="1" width="5" customWidth="1"/>
    <col min="2" max="2" width="25.25" bestFit="1" customWidth="1"/>
  </cols>
  <sheetData>
    <row r="1" spans="1:7">
      <c r="A1" t="s">
        <v>262</v>
      </c>
    </row>
    <row r="2" spans="1:7">
      <c r="C2" t="s">
        <v>284</v>
      </c>
      <c r="D2" t="s">
        <v>77</v>
      </c>
      <c r="E2" t="s">
        <v>285</v>
      </c>
    </row>
    <row r="3" spans="1:7">
      <c r="A3" s="105">
        <v>1</v>
      </c>
      <c r="B3" s="105" t="s">
        <v>263</v>
      </c>
      <c r="C3" s="105">
        <f>入力シート!D21</f>
        <v>0</v>
      </c>
      <c r="D3" s="105" t="str">
        <f ca="1">入力シート!D9</f>
        <v/>
      </c>
      <c r="E3" s="105" t="s">
        <v>283</v>
      </c>
      <c r="G3" t="s">
        <v>286</v>
      </c>
    </row>
    <row r="4" spans="1:7">
      <c r="A4" s="298">
        <v>2</v>
      </c>
      <c r="B4" s="298" t="s">
        <v>264</v>
      </c>
      <c r="C4" s="325"/>
      <c r="D4" s="325"/>
      <c r="E4" s="325"/>
    </row>
    <row r="5" spans="1:7">
      <c r="A5" s="297">
        <v>3</v>
      </c>
      <c r="B5" s="297" t="s">
        <v>265</v>
      </c>
      <c r="C5" s="326"/>
      <c r="D5" s="326"/>
      <c r="E5" s="326"/>
    </row>
    <row r="6" spans="1:7">
      <c r="A6" s="297">
        <v>4</v>
      </c>
      <c r="B6" s="297" t="s">
        <v>266</v>
      </c>
      <c r="C6" s="326"/>
      <c r="D6" s="326"/>
      <c r="E6" s="326"/>
    </row>
    <row r="7" spans="1:7">
      <c r="A7" s="297">
        <v>5</v>
      </c>
      <c r="B7" s="297" t="s">
        <v>267</v>
      </c>
      <c r="C7" s="326"/>
      <c r="D7" s="326"/>
      <c r="E7" s="326"/>
    </row>
    <row r="8" spans="1:7">
      <c r="A8" s="297">
        <v>6</v>
      </c>
      <c r="B8" s="297" t="s">
        <v>268</v>
      </c>
      <c r="C8" s="326"/>
      <c r="D8" s="326"/>
      <c r="E8" s="326"/>
    </row>
    <row r="9" spans="1:7">
      <c r="A9" s="297">
        <v>7</v>
      </c>
      <c r="B9" s="297" t="s">
        <v>269</v>
      </c>
      <c r="C9" s="326"/>
      <c r="D9" s="326"/>
      <c r="E9" s="326"/>
    </row>
    <row r="10" spans="1:7">
      <c r="A10" s="323" t="s">
        <v>270</v>
      </c>
      <c r="B10" s="323"/>
      <c r="C10" s="323"/>
      <c r="D10" s="323"/>
      <c r="E10" s="323"/>
    </row>
    <row r="11" spans="1:7">
      <c r="A11" s="298">
        <v>8</v>
      </c>
      <c r="B11" s="298" t="s">
        <v>271</v>
      </c>
      <c r="C11" s="325"/>
      <c r="D11" s="325"/>
      <c r="E11" s="325"/>
    </row>
    <row r="12" spans="1:7">
      <c r="A12" s="297">
        <v>9</v>
      </c>
      <c r="B12" s="297" t="s">
        <v>27</v>
      </c>
      <c r="C12" s="326"/>
      <c r="D12" s="326"/>
      <c r="E12" s="326"/>
    </row>
    <row r="13" spans="1:7">
      <c r="A13" s="297">
        <v>10</v>
      </c>
      <c r="B13" s="297" t="s">
        <v>280</v>
      </c>
      <c r="C13" s="326"/>
      <c r="D13" s="326"/>
      <c r="E13" s="326"/>
    </row>
    <row r="14" spans="1:7">
      <c r="A14" s="297">
        <v>11</v>
      </c>
      <c r="B14" s="297" t="s">
        <v>281</v>
      </c>
      <c r="C14" s="326"/>
      <c r="D14" s="326"/>
      <c r="E14" s="326"/>
    </row>
    <row r="15" spans="1:7">
      <c r="A15" s="297">
        <v>12</v>
      </c>
      <c r="B15" s="297" t="s">
        <v>272</v>
      </c>
      <c r="C15" s="326"/>
      <c r="D15" s="326"/>
      <c r="E15" s="326"/>
    </row>
    <row r="16" spans="1:7">
      <c r="A16" s="297">
        <v>13</v>
      </c>
      <c r="B16" s="297" t="s">
        <v>273</v>
      </c>
      <c r="C16" s="326"/>
      <c r="D16" s="326"/>
      <c r="E16" s="326"/>
    </row>
    <row r="17" spans="1:5">
      <c r="A17" s="297">
        <v>14</v>
      </c>
      <c r="B17" s="297" t="s">
        <v>274</v>
      </c>
      <c r="C17" s="326"/>
      <c r="D17" s="326"/>
      <c r="E17" s="326"/>
    </row>
    <row r="18" spans="1:5">
      <c r="A18" s="297">
        <v>15</v>
      </c>
      <c r="B18" s="297" t="s">
        <v>275</v>
      </c>
      <c r="C18" s="326"/>
      <c r="D18" s="326"/>
      <c r="E18" s="326"/>
    </row>
    <row r="19" spans="1:5">
      <c r="A19" s="297">
        <v>16</v>
      </c>
      <c r="B19" s="297" t="s">
        <v>276</v>
      </c>
      <c r="C19" s="326"/>
      <c r="D19" s="326"/>
      <c r="E19" s="326"/>
    </row>
    <row r="20" spans="1:5">
      <c r="A20" s="297">
        <v>17</v>
      </c>
      <c r="B20" s="297" t="s">
        <v>277</v>
      </c>
      <c r="C20" s="326"/>
      <c r="D20" s="326"/>
      <c r="E20" s="326"/>
    </row>
    <row r="21" spans="1:5">
      <c r="A21" s="297">
        <v>18</v>
      </c>
      <c r="B21" s="297" t="s">
        <v>278</v>
      </c>
      <c r="C21" s="326"/>
      <c r="D21" s="326"/>
      <c r="E21" s="326"/>
    </row>
    <row r="22" spans="1:5">
      <c r="A22" s="297">
        <v>19</v>
      </c>
      <c r="B22" s="297" t="s">
        <v>279</v>
      </c>
      <c r="C22" s="326"/>
      <c r="D22" s="326"/>
      <c r="E22" s="326"/>
    </row>
    <row r="23" spans="1:5">
      <c r="A23" s="114" t="s">
        <v>282</v>
      </c>
      <c r="B23" s="114"/>
      <c r="C23" s="114"/>
      <c r="D23" s="114"/>
      <c r="E23" s="114"/>
    </row>
    <row r="24" spans="1:5">
      <c r="A24" s="298">
        <v>20</v>
      </c>
      <c r="B24" s="298" t="s">
        <v>271</v>
      </c>
      <c r="C24" s="325"/>
      <c r="D24" s="325"/>
      <c r="E24" s="325"/>
    </row>
    <row r="25" spans="1:5">
      <c r="A25" s="297">
        <v>21</v>
      </c>
      <c r="B25" s="297" t="s">
        <v>27</v>
      </c>
      <c r="C25" s="326"/>
      <c r="D25" s="326"/>
      <c r="E25" s="326"/>
    </row>
    <row r="26" spans="1:5">
      <c r="A26" s="297">
        <v>22</v>
      </c>
      <c r="B26" s="297" t="s">
        <v>280</v>
      </c>
      <c r="C26" s="326"/>
      <c r="D26" s="326"/>
      <c r="E26" s="326"/>
    </row>
    <row r="27" spans="1:5">
      <c r="A27" s="297">
        <v>23</v>
      </c>
      <c r="B27" s="297" t="s">
        <v>281</v>
      </c>
      <c r="C27" s="326"/>
      <c r="D27" s="326"/>
      <c r="E27" s="326"/>
    </row>
    <row r="28" spans="1:5">
      <c r="A28" s="297">
        <v>24</v>
      </c>
      <c r="B28" s="297" t="s">
        <v>272</v>
      </c>
      <c r="C28" s="326"/>
      <c r="D28" s="326"/>
      <c r="E28" s="326"/>
    </row>
    <row r="29" spans="1:5">
      <c r="A29" s="297">
        <v>25</v>
      </c>
      <c r="B29" s="297" t="s">
        <v>273</v>
      </c>
      <c r="C29" s="326"/>
      <c r="D29" s="326"/>
      <c r="E29" s="326"/>
    </row>
    <row r="30" spans="1:5">
      <c r="A30" s="297">
        <v>26</v>
      </c>
      <c r="B30" s="297" t="s">
        <v>274</v>
      </c>
      <c r="C30" s="326"/>
      <c r="D30" s="326"/>
      <c r="E30" s="326"/>
    </row>
    <row r="31" spans="1:5">
      <c r="A31" s="297">
        <v>27</v>
      </c>
      <c r="B31" s="297" t="s">
        <v>275</v>
      </c>
      <c r="C31" s="326"/>
      <c r="D31" s="326"/>
      <c r="E31" s="326"/>
    </row>
    <row r="32" spans="1:5">
      <c r="A32" s="297">
        <v>28</v>
      </c>
      <c r="B32" s="297" t="s">
        <v>276</v>
      </c>
      <c r="C32" s="326"/>
      <c r="D32" s="326"/>
      <c r="E32" s="326"/>
    </row>
    <row r="33" spans="1:5">
      <c r="A33" s="297">
        <v>29</v>
      </c>
      <c r="B33" s="297" t="s">
        <v>277</v>
      </c>
      <c r="C33" s="326"/>
      <c r="D33" s="326"/>
      <c r="E33" s="326"/>
    </row>
    <row r="34" spans="1:5">
      <c r="A34" s="297">
        <v>30</v>
      </c>
      <c r="B34" s="297" t="s">
        <v>278</v>
      </c>
      <c r="C34" s="326"/>
      <c r="D34" s="326"/>
      <c r="E34" s="326"/>
    </row>
    <row r="35" spans="1:5">
      <c r="A35" s="297">
        <v>31</v>
      </c>
      <c r="B35" s="297" t="s">
        <v>279</v>
      </c>
      <c r="C35" s="326"/>
      <c r="D35" s="326"/>
      <c r="E35" s="326"/>
    </row>
  </sheetData>
  <sheetProtection sheet="1" objects="1" scenarios="1" selectLockedCells="1"/>
  <phoneticPr fontId="2"/>
  <dataValidations count="5">
    <dataValidation type="list" imeMode="hiragana" allowBlank="1" showInputMessage="1" showErrorMessage="1" error="リストから有無を選択してください。" promptTitle="配偶者の有無等" prompt="状況をリストから選択してください" sqref="C4">
      <formula1>"有,無,離婚,死亡"</formula1>
    </dataValidation>
    <dataValidation type="list" imeMode="hiragana" allowBlank="1" showInputMessage="1" showErrorMessage="1" error="リストから性別を選択してください" prompt="性別を選択してください" sqref="C5:C9 C13:C14 C19:C22 C32:C35 C26:C27">
      <formula1>"男,女"</formula1>
    </dataValidation>
    <dataValidation type="list" imeMode="hiragana" allowBlank="1" showInputMessage="1" showErrorMessage="1" error="リストから選択してください。" prompt="リストから状態を選択してください" sqref="C11:C12 C15:C18 C24:C25 C28:C31">
      <formula1>"有,死亡"</formula1>
    </dataValidation>
    <dataValidation type="list" imeMode="hiragana" allowBlank="1" showInputMessage="1" showErrorMessage="1" error="リストから選択してください" promptTitle="世帯の状況" prompt="リストから同・別居を選択してください" sqref="E4:E9 E24:E35 E11:E22">
      <formula1>"同居,別居"</formula1>
    </dataValidation>
    <dataValidation type="whole" imeMode="off" allowBlank="1" showInputMessage="1" showErrorMessage="1" error="入力制限を超えています" promptTitle="年齢" prompt="入力時の年齢を入力してください" sqref="D4:D9 D11:D22 D24:D35">
      <formula1>0</formula1>
      <formula2>150</formula2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S54"/>
  <sheetViews>
    <sheetView showGridLines="0" topLeftCell="A17" zoomScale="70" zoomScaleNormal="70" workbookViewId="0">
      <selection activeCell="AZ32" sqref="AZ32"/>
    </sheetView>
  </sheetViews>
  <sheetFormatPr defaultRowHeight="13.5"/>
  <cols>
    <col min="1" max="131" width="1.625" customWidth="1"/>
  </cols>
  <sheetData>
    <row r="2" spans="2:123" ht="13.5" customHeight="1">
      <c r="D2" s="371" t="str">
        <f>IF(家族構成図!C17&lt;&gt;"","祖父","")</f>
        <v/>
      </c>
      <c r="E2" s="371"/>
      <c r="F2" s="371"/>
      <c r="G2" s="371"/>
      <c r="I2" s="372" t="str">
        <f>IF(AND(家族構成図!C17="有",家族構成図!E17&lt;&gt;""),家族構成図!E17,IF(家族構成図!C17="死亡","死亡",""))</f>
        <v/>
      </c>
      <c r="J2" s="372"/>
      <c r="K2" s="372"/>
      <c r="L2" s="372"/>
      <c r="R2" s="371" t="str">
        <f>IF(家族構成図!C18&lt;&gt;"","祖母","")</f>
        <v/>
      </c>
      <c r="S2" s="371"/>
      <c r="T2" s="371"/>
      <c r="U2" s="371"/>
      <c r="W2" s="372" t="str">
        <f>IF(AND(家族構成図!C18="有",家族構成図!E18&lt;&gt;""),家族構成図!E18,IF(家族構成図!C18="死亡","死亡",""))</f>
        <v/>
      </c>
      <c r="X2" s="372"/>
      <c r="Y2" s="372"/>
      <c r="Z2" s="372"/>
      <c r="AJ2" s="371" t="str">
        <f>IF(家族構成図!C15&lt;&gt;"","祖父","")</f>
        <v/>
      </c>
      <c r="AK2" s="371"/>
      <c r="AL2" s="371"/>
      <c r="AM2" s="371"/>
      <c r="AO2" s="372" t="str">
        <f>IF(AND(家族構成図!C15="有",家族構成図!E15&lt;&gt;""),家族構成図!E15,IF(家族構成図!C15="死亡","死亡",""))</f>
        <v/>
      </c>
      <c r="AP2" s="372"/>
      <c r="AQ2" s="372"/>
      <c r="AR2" s="372"/>
      <c r="AX2" s="371" t="str">
        <f>IF(家族構成図!C16&lt;&gt;"","祖母","")</f>
        <v/>
      </c>
      <c r="AY2" s="371"/>
      <c r="AZ2" s="371"/>
      <c r="BA2" s="371"/>
      <c r="BC2" s="372" t="str">
        <f>IF(AND(家族構成図!C16="有",家族構成図!E16&lt;&gt;""),家族構成図!E16,IF(家族構成図!C16="死亡","死亡",""))</f>
        <v/>
      </c>
      <c r="BD2" s="372"/>
      <c r="BE2" s="372"/>
      <c r="BF2" s="372"/>
      <c r="BO2" s="371" t="str">
        <f>IF(家族構成図!C30&lt;&gt;"","祖父","")</f>
        <v/>
      </c>
      <c r="BP2" s="371"/>
      <c r="BQ2" s="371"/>
      <c r="BR2" s="371"/>
      <c r="BT2" s="372" t="str">
        <f>IF(AND(家族構成図!C30="有",家族構成図!E30&lt;&gt;""),家族構成図!E30,IF(家族構成図!C30="死亡","死亡",""))</f>
        <v/>
      </c>
      <c r="BU2" s="372"/>
      <c r="BV2" s="372"/>
      <c r="BW2" s="372"/>
      <c r="CC2" s="371" t="str">
        <f>IF(家族構成図!C31&lt;&gt;"","祖母","")</f>
        <v/>
      </c>
      <c r="CD2" s="371"/>
      <c r="CE2" s="371"/>
      <c r="CF2" s="371"/>
      <c r="CH2" s="372" t="str">
        <f>IF(AND(家族構成図!C31="有",家族構成図!E31&lt;&gt;""),家族構成図!E31,IF(家族構成図!C31="死亡","死亡",""))</f>
        <v/>
      </c>
      <c r="CI2" s="372"/>
      <c r="CJ2" s="372"/>
      <c r="CK2" s="372"/>
      <c r="CU2" s="371" t="str">
        <f>IF(家族構成図!C28&lt;&gt;"","祖父","")</f>
        <v/>
      </c>
      <c r="CV2" s="371"/>
      <c r="CW2" s="371"/>
      <c r="CX2" s="371"/>
      <c r="CZ2" s="372" t="str">
        <f>IF(AND(家族構成図!C28="有",家族構成図!E28&lt;&gt;""),家族構成図!E28,IF(家族構成図!C28="死亡","死亡",""))</f>
        <v/>
      </c>
      <c r="DA2" s="372"/>
      <c r="DB2" s="372"/>
      <c r="DC2" s="372"/>
      <c r="DI2" s="371" t="str">
        <f>IF(家族構成図!C29&lt;&gt;"","祖母","")</f>
        <v/>
      </c>
      <c r="DJ2" s="371"/>
      <c r="DK2" s="371"/>
      <c r="DL2" s="371"/>
      <c r="DN2" s="372" t="str">
        <f>IF(AND(家族構成図!C29="有",家族構成図!E29&lt;&gt;""),家族構成図!E29,IF(家族構成図!C29="死亡","死亡",""))</f>
        <v/>
      </c>
      <c r="DO2" s="372"/>
      <c r="DP2" s="372"/>
      <c r="DQ2" s="372"/>
    </row>
    <row r="3" spans="2:123" ht="13.5" customHeight="1">
      <c r="B3" s="138"/>
      <c r="D3" s="371"/>
      <c r="E3" s="371"/>
      <c r="F3" s="371"/>
      <c r="G3" s="371"/>
      <c r="I3" s="372"/>
      <c r="J3" s="372"/>
      <c r="K3" s="372"/>
      <c r="L3" s="372"/>
      <c r="R3" s="371"/>
      <c r="S3" s="371"/>
      <c r="T3" s="371"/>
      <c r="U3" s="371"/>
      <c r="W3" s="372"/>
      <c r="X3" s="372"/>
      <c r="Y3" s="372"/>
      <c r="Z3" s="372"/>
      <c r="AJ3" s="371"/>
      <c r="AK3" s="371"/>
      <c r="AL3" s="371"/>
      <c r="AM3" s="371"/>
      <c r="AO3" s="372"/>
      <c r="AP3" s="372"/>
      <c r="AQ3" s="372"/>
      <c r="AR3" s="372"/>
      <c r="AX3" s="371"/>
      <c r="AY3" s="371"/>
      <c r="AZ3" s="371"/>
      <c r="BA3" s="371"/>
      <c r="BC3" s="372"/>
      <c r="BD3" s="372"/>
      <c r="BE3" s="372"/>
      <c r="BF3" s="372"/>
      <c r="BO3" s="371"/>
      <c r="BP3" s="371"/>
      <c r="BQ3" s="371"/>
      <c r="BR3" s="371"/>
      <c r="BT3" s="372"/>
      <c r="BU3" s="372"/>
      <c r="BV3" s="372"/>
      <c r="BW3" s="372"/>
      <c r="CC3" s="371"/>
      <c r="CD3" s="371"/>
      <c r="CE3" s="371"/>
      <c r="CF3" s="371"/>
      <c r="CH3" s="372"/>
      <c r="CI3" s="372"/>
      <c r="CJ3" s="372"/>
      <c r="CK3" s="372"/>
      <c r="CU3" s="371"/>
      <c r="CV3" s="371"/>
      <c r="CW3" s="371"/>
      <c r="CX3" s="371"/>
      <c r="CZ3" s="372"/>
      <c r="DA3" s="372"/>
      <c r="DB3" s="372"/>
      <c r="DC3" s="372"/>
      <c r="DI3" s="371"/>
      <c r="DJ3" s="371"/>
      <c r="DK3" s="371"/>
      <c r="DL3" s="371"/>
      <c r="DN3" s="372"/>
      <c r="DO3" s="372"/>
      <c r="DP3" s="372"/>
      <c r="DQ3" s="372"/>
    </row>
    <row r="4" spans="2:123">
      <c r="B4" s="138"/>
      <c r="E4" s="138"/>
      <c r="F4" s="138"/>
      <c r="G4" s="138"/>
      <c r="H4" s="138"/>
      <c r="I4" s="138"/>
      <c r="J4" s="138"/>
      <c r="K4" s="138"/>
      <c r="U4" s="138"/>
      <c r="V4" s="138"/>
      <c r="W4" s="138"/>
      <c r="AK4" s="138"/>
      <c r="AL4" s="138"/>
      <c r="AM4" s="138"/>
      <c r="AN4" s="138"/>
      <c r="AO4" s="138"/>
      <c r="AP4" s="138"/>
      <c r="AQ4" s="138"/>
      <c r="BA4" s="138"/>
      <c r="BB4" s="138"/>
      <c r="BC4" s="138"/>
      <c r="BP4" s="138"/>
      <c r="BQ4" s="138"/>
      <c r="BR4" s="138"/>
      <c r="BS4" s="138"/>
      <c r="BT4" s="138"/>
      <c r="BU4" s="138"/>
      <c r="BV4" s="138"/>
      <c r="CF4" s="138"/>
      <c r="CG4" s="138"/>
      <c r="CH4" s="138"/>
      <c r="CV4" s="138"/>
      <c r="CW4" s="138"/>
      <c r="CX4" s="138"/>
      <c r="CY4" s="138"/>
      <c r="CZ4" s="138"/>
      <c r="DA4" s="138"/>
      <c r="DB4" s="138"/>
      <c r="DL4" s="138"/>
      <c r="DM4" s="138"/>
      <c r="DN4" s="138"/>
    </row>
    <row r="5" spans="2:123">
      <c r="B5" s="138"/>
      <c r="E5" s="138"/>
      <c r="F5" s="138"/>
      <c r="J5" s="138"/>
      <c r="K5" s="138"/>
      <c r="T5" s="138"/>
      <c r="X5" s="138"/>
      <c r="AK5" s="138"/>
      <c r="AL5" s="138"/>
      <c r="AP5" s="138"/>
      <c r="AQ5" s="138"/>
      <c r="AZ5" s="138"/>
      <c r="BD5" s="138"/>
      <c r="BP5" s="138"/>
      <c r="BQ5" s="138"/>
      <c r="BU5" s="138"/>
      <c r="BV5" s="138"/>
      <c r="CE5" s="138"/>
      <c r="CI5" s="138"/>
      <c r="CV5" s="138"/>
      <c r="CW5" s="138"/>
      <c r="DA5" s="138"/>
      <c r="DB5" s="138"/>
      <c r="DK5" s="138"/>
      <c r="DO5" s="138"/>
    </row>
    <row r="6" spans="2:123">
      <c r="B6" s="138"/>
      <c r="E6" s="138"/>
      <c r="G6" s="138"/>
      <c r="I6" s="138"/>
      <c r="K6" s="138"/>
      <c r="S6" s="138"/>
      <c r="U6" s="138"/>
      <c r="W6" s="138"/>
      <c r="Y6" s="138"/>
      <c r="AK6" s="138"/>
      <c r="AM6" s="138"/>
      <c r="AO6" s="138"/>
      <c r="AQ6" s="138"/>
      <c r="AY6" s="138"/>
      <c r="BA6" s="138"/>
      <c r="BC6" s="138"/>
      <c r="BE6" s="138"/>
      <c r="BP6" s="138"/>
      <c r="BR6" s="138"/>
      <c r="BT6" s="138"/>
      <c r="BV6" s="138"/>
      <c r="CD6" s="138"/>
      <c r="CF6" s="138"/>
      <c r="CH6" s="138"/>
      <c r="CJ6" s="138"/>
      <c r="CV6" s="138"/>
      <c r="CX6" s="138"/>
      <c r="CZ6" s="138"/>
      <c r="DB6" s="138"/>
      <c r="DJ6" s="138"/>
      <c r="DL6" s="138"/>
      <c r="DN6" s="138"/>
      <c r="DP6" s="138"/>
    </row>
    <row r="7" spans="2:123">
      <c r="B7" s="138"/>
      <c r="E7" s="138"/>
      <c r="H7" s="138"/>
      <c r="K7" s="138"/>
      <c r="L7" s="138"/>
      <c r="M7" s="138"/>
      <c r="N7" s="138"/>
      <c r="O7" s="138"/>
      <c r="P7" s="138"/>
      <c r="Q7" s="138"/>
      <c r="R7" s="138"/>
      <c r="S7" s="138"/>
      <c r="V7" s="138"/>
      <c r="Y7" s="138"/>
      <c r="AK7" s="138"/>
      <c r="AN7" s="138"/>
      <c r="AQ7" s="138"/>
      <c r="AR7" s="138"/>
      <c r="AS7" s="138"/>
      <c r="AT7" s="138"/>
      <c r="AU7" s="138"/>
      <c r="AV7" s="138"/>
      <c r="AW7" s="138"/>
      <c r="AX7" s="138"/>
      <c r="AY7" s="138"/>
      <c r="BB7" s="138"/>
      <c r="BE7" s="138"/>
      <c r="BP7" s="138"/>
      <c r="BS7" s="138"/>
      <c r="BV7" s="138"/>
      <c r="BW7" s="138"/>
      <c r="BX7" s="138"/>
      <c r="BY7" s="138"/>
      <c r="BZ7" s="138"/>
      <c r="CA7" s="138"/>
      <c r="CB7" s="138"/>
      <c r="CC7" s="138"/>
      <c r="CD7" s="138"/>
      <c r="CG7" s="138"/>
      <c r="CJ7" s="138"/>
      <c r="CV7" s="138"/>
      <c r="CY7" s="138"/>
      <c r="DB7" s="138"/>
      <c r="DC7" s="138"/>
      <c r="DD7" s="138"/>
      <c r="DE7" s="138"/>
      <c r="DF7" s="138"/>
      <c r="DG7" s="138"/>
      <c r="DH7" s="138"/>
      <c r="DI7" s="138"/>
      <c r="DJ7" s="138"/>
      <c r="DM7" s="138"/>
      <c r="DP7" s="138"/>
    </row>
    <row r="8" spans="2:123">
      <c r="B8" s="138"/>
      <c r="E8" s="138"/>
      <c r="G8" s="138"/>
      <c r="I8" s="138"/>
      <c r="K8" s="138"/>
      <c r="O8" s="138"/>
      <c r="S8" s="138"/>
      <c r="U8" s="138"/>
      <c r="W8" s="138"/>
      <c r="Y8" s="138"/>
      <c r="AK8" s="138"/>
      <c r="AM8" s="138"/>
      <c r="AO8" s="138"/>
      <c r="AQ8" s="138"/>
      <c r="AU8" s="138"/>
      <c r="AY8" s="138"/>
      <c r="BA8" s="138"/>
      <c r="BC8" s="138"/>
      <c r="BE8" s="138"/>
      <c r="BP8" s="138"/>
      <c r="BR8" s="138"/>
      <c r="BT8" s="138"/>
      <c r="BV8" s="138"/>
      <c r="BZ8" s="138"/>
      <c r="CD8" s="138"/>
      <c r="CF8" s="138"/>
      <c r="CH8" s="138"/>
      <c r="CJ8" s="138"/>
      <c r="CV8" s="138"/>
      <c r="CX8" s="138"/>
      <c r="CZ8" s="138"/>
      <c r="DB8" s="138"/>
      <c r="DF8" s="138"/>
      <c r="DJ8" s="138"/>
      <c r="DL8" s="138"/>
      <c r="DN8" s="138"/>
      <c r="DP8" s="138"/>
    </row>
    <row r="9" spans="2:123">
      <c r="B9" s="138"/>
      <c r="E9" s="138"/>
      <c r="F9" s="138"/>
      <c r="J9" s="138"/>
      <c r="K9" s="138"/>
      <c r="O9" s="138"/>
      <c r="T9" s="138"/>
      <c r="X9" s="138"/>
      <c r="AK9" s="138"/>
      <c r="AL9" s="138"/>
      <c r="AP9" s="138"/>
      <c r="AQ9" s="138"/>
      <c r="AU9" s="138"/>
      <c r="AZ9" s="138"/>
      <c r="BD9" s="138"/>
      <c r="BP9" s="138"/>
      <c r="BQ9" s="138"/>
      <c r="BU9" s="138"/>
      <c r="BV9" s="138"/>
      <c r="BZ9" s="138"/>
      <c r="CE9" s="138"/>
      <c r="CI9" s="138"/>
      <c r="CV9" s="138"/>
      <c r="CW9" s="138"/>
      <c r="DA9" s="138"/>
      <c r="DB9" s="138"/>
      <c r="DF9" s="138"/>
      <c r="DK9" s="138"/>
      <c r="DO9" s="138"/>
    </row>
    <row r="10" spans="2:123">
      <c r="B10" s="138"/>
      <c r="E10" s="138"/>
      <c r="F10" s="138"/>
      <c r="G10" s="138"/>
      <c r="H10" s="138"/>
      <c r="I10" s="138"/>
      <c r="J10" s="138"/>
      <c r="K10" s="138"/>
      <c r="O10" s="138"/>
      <c r="U10" s="138"/>
      <c r="V10" s="138"/>
      <c r="W10" s="138"/>
      <c r="AK10" s="138"/>
      <c r="AL10" s="138"/>
      <c r="AM10" s="138"/>
      <c r="AN10" s="138"/>
      <c r="AO10" s="138"/>
      <c r="AP10" s="138"/>
      <c r="AQ10" s="138"/>
      <c r="AU10" s="138"/>
      <c r="BA10" s="138"/>
      <c r="BB10" s="138"/>
      <c r="BC10" s="138"/>
      <c r="BP10" s="138"/>
      <c r="BQ10" s="138"/>
      <c r="BR10" s="138"/>
      <c r="BS10" s="138"/>
      <c r="BT10" s="138"/>
      <c r="BU10" s="138"/>
      <c r="BV10" s="138"/>
      <c r="BZ10" s="138"/>
      <c r="CF10" s="138"/>
      <c r="CG10" s="138"/>
      <c r="CH10" s="138"/>
      <c r="CV10" s="138"/>
      <c r="CW10" s="138"/>
      <c r="CX10" s="138"/>
      <c r="CY10" s="138"/>
      <c r="CZ10" s="138"/>
      <c r="DA10" s="138"/>
      <c r="DB10" s="138"/>
      <c r="DF10" s="138"/>
      <c r="DL10" s="138"/>
      <c r="DM10" s="138"/>
      <c r="DN10" s="138"/>
    </row>
    <row r="11" spans="2:123" ht="13.5" customHeight="1">
      <c r="B11" s="138"/>
      <c r="H11" s="373" t="str">
        <f>IF(AND(家族構成図!C17&lt;&gt;"",家族構成図!D17&lt;&gt;""),家族構成図!D17&amp;"歳","")</f>
        <v/>
      </c>
      <c r="I11" s="373"/>
      <c r="J11" s="373"/>
      <c r="K11" s="373"/>
      <c r="O11" s="138"/>
      <c r="V11" s="373" t="str">
        <f>IF(AND(家族構成図!C18&lt;&gt;"",家族構成図!D18&lt;&gt;""),家族構成図!D18&amp;"歳","")</f>
        <v/>
      </c>
      <c r="W11" s="373"/>
      <c r="X11" s="373"/>
      <c r="Y11" s="373"/>
      <c r="AN11" s="373" t="str">
        <f>IF(AND(家族構成図!C15&lt;&gt;"",家族構成図!D15&lt;&gt;""),家族構成図!D15&amp;"歳","")</f>
        <v/>
      </c>
      <c r="AO11" s="373"/>
      <c r="AP11" s="373"/>
      <c r="AQ11" s="373"/>
      <c r="AU11" s="138"/>
      <c r="BB11" s="373" t="str">
        <f>IF(AND(家族構成図!C16&lt;&gt;"",家族構成図!D16&lt;&gt;""),家族構成図!D16&amp;"歳","")</f>
        <v/>
      </c>
      <c r="BC11" s="373"/>
      <c r="BD11" s="373"/>
      <c r="BE11" s="373"/>
      <c r="BS11" s="373" t="str">
        <f>IF(AND(家族構成図!C30&lt;&gt;"",家族構成図!D30&lt;&gt;""),家族構成図!D30&amp;"歳","")</f>
        <v/>
      </c>
      <c r="BT11" s="373"/>
      <c r="BU11" s="373"/>
      <c r="BV11" s="373"/>
      <c r="BZ11" s="138"/>
      <c r="CG11" s="373" t="str">
        <f>IF(AND(家族構成図!C31&lt;&gt;"",家族構成図!D31&lt;&gt;""),家族構成図!D31&amp;"歳","")</f>
        <v/>
      </c>
      <c r="CH11" s="373"/>
      <c r="CI11" s="373"/>
      <c r="CJ11" s="373"/>
      <c r="CY11" s="373" t="str">
        <f>IF(AND(家族構成図!C28&lt;&gt;"",家族構成図!D28&lt;&gt;""),家族構成図!D28&amp;"歳","")</f>
        <v/>
      </c>
      <c r="CZ11" s="373"/>
      <c r="DA11" s="373"/>
      <c r="DB11" s="373"/>
      <c r="DF11" s="138"/>
      <c r="DM11" s="373" t="str">
        <f>IF(AND(家族構成図!C29&lt;&gt;"",家族構成図!D29&lt;&gt;""),家族構成図!D29&amp;"歳","")</f>
        <v/>
      </c>
      <c r="DN11" s="373"/>
      <c r="DO11" s="373"/>
      <c r="DP11" s="373"/>
    </row>
    <row r="12" spans="2:123" ht="13.5" customHeight="1">
      <c r="B12" s="138"/>
      <c r="H12" s="373"/>
      <c r="I12" s="373"/>
      <c r="J12" s="373"/>
      <c r="K12" s="373"/>
      <c r="O12" s="138"/>
      <c r="V12" s="373"/>
      <c r="W12" s="373"/>
      <c r="X12" s="373"/>
      <c r="Y12" s="373"/>
      <c r="AN12" s="373"/>
      <c r="AO12" s="373"/>
      <c r="AP12" s="373"/>
      <c r="AQ12" s="373"/>
      <c r="AU12" s="138"/>
      <c r="BB12" s="373"/>
      <c r="BC12" s="373"/>
      <c r="BD12" s="373"/>
      <c r="BE12" s="373"/>
      <c r="BS12" s="373"/>
      <c r="BT12" s="373"/>
      <c r="BU12" s="373"/>
      <c r="BV12" s="373"/>
      <c r="BZ12" s="138"/>
      <c r="CG12" s="373"/>
      <c r="CH12" s="373"/>
      <c r="CI12" s="373"/>
      <c r="CJ12" s="373"/>
      <c r="CY12" s="373"/>
      <c r="CZ12" s="373"/>
      <c r="DA12" s="373"/>
      <c r="DB12" s="373"/>
      <c r="DF12" s="138"/>
      <c r="DM12" s="373"/>
      <c r="DN12" s="373"/>
      <c r="DO12" s="373"/>
      <c r="DP12" s="373"/>
    </row>
    <row r="13" spans="2:123">
      <c r="B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</row>
    <row r="14" spans="2:123">
      <c r="B14" s="138"/>
      <c r="F14" s="138"/>
      <c r="O14" s="138"/>
      <c r="X14" s="138"/>
      <c r="AL14" s="138"/>
      <c r="AU14" s="138"/>
      <c r="BD14" s="138"/>
      <c r="BQ14" s="138"/>
      <c r="BZ14" s="138"/>
      <c r="CI14" s="138"/>
      <c r="CW14" s="138"/>
      <c r="DF14" s="138"/>
      <c r="DO14" s="138"/>
    </row>
    <row r="15" spans="2:123">
      <c r="B15" s="138"/>
      <c r="F15" s="138"/>
      <c r="O15" s="138"/>
      <c r="X15" s="138"/>
      <c r="AL15" s="138"/>
      <c r="AU15" s="138"/>
      <c r="BD15" s="138"/>
      <c r="BQ15" s="138"/>
      <c r="BZ15" s="138"/>
      <c r="CI15" s="138"/>
      <c r="CW15" s="138"/>
      <c r="DF15" s="138"/>
      <c r="DO15" s="138"/>
    </row>
    <row r="16" spans="2:123" ht="13.5" customHeight="1">
      <c r="B16" s="371" t="str">
        <f>IF(家族構成図!C21="男","おじ",IF(家族構成図!C21="女","おば",""))</f>
        <v/>
      </c>
      <c r="C16" s="371"/>
      <c r="D16" s="371"/>
      <c r="E16" s="371"/>
      <c r="F16" s="138"/>
      <c r="G16" s="372" t="str">
        <f>IF(AND(家族構成図!C21&lt;&gt;"",家族構成図!E21&lt;&gt;""),家族構成図!E21,"")</f>
        <v/>
      </c>
      <c r="H16" s="372"/>
      <c r="I16" s="372"/>
      <c r="J16" s="372"/>
      <c r="K16" s="371" t="str">
        <f>IF(家族構成図!C22="男","おじ",IF(家族構成図!C22="女","おば",""))</f>
        <v/>
      </c>
      <c r="L16" s="371"/>
      <c r="M16" s="371"/>
      <c r="N16" s="371"/>
      <c r="O16" s="138"/>
      <c r="P16" s="372" t="str">
        <f>IF(AND(家族構成図!C22&lt;&gt;"",家族構成図!E22&lt;&gt;""),家族構成図!E22,"")</f>
        <v/>
      </c>
      <c r="Q16" s="372"/>
      <c r="R16" s="372"/>
      <c r="S16" s="372"/>
      <c r="T16" s="371" t="str">
        <f>IF(家族構成図!C12&lt;&gt;"","母","")</f>
        <v/>
      </c>
      <c r="U16" s="371"/>
      <c r="V16" s="371"/>
      <c r="W16" s="371"/>
      <c r="X16" s="138"/>
      <c r="Y16" s="372" t="str">
        <f>IF(AND(家族構成図!C12="有",家族構成図!E12&lt;&gt;""),家族構成図!E12,IF(家族構成図!C12="死亡","死亡",""))</f>
        <v/>
      </c>
      <c r="Z16" s="372"/>
      <c r="AA16" s="372"/>
      <c r="AB16" s="372"/>
      <c r="AH16" s="371" t="str">
        <f>IF(家族構成図!C11&lt;&gt;"","父","")</f>
        <v/>
      </c>
      <c r="AI16" s="371"/>
      <c r="AJ16" s="371"/>
      <c r="AK16" s="371"/>
      <c r="AL16" s="138"/>
      <c r="AM16" s="372" t="str">
        <f>IF(AND(家族構成図!C11="有",家族構成図!E11&lt;&gt;""),家族構成図!E11,IF(家族構成図!C11="死亡","死亡",""))</f>
        <v/>
      </c>
      <c r="AN16" s="372"/>
      <c r="AO16" s="372"/>
      <c r="AP16" s="372"/>
      <c r="AQ16" s="371" t="str">
        <f>IF(家族構成図!C20="男","おじ",IF(家族構成図!C20="女","おば",""))</f>
        <v/>
      </c>
      <c r="AR16" s="371"/>
      <c r="AS16" s="371"/>
      <c r="AT16" s="371"/>
      <c r="AU16" s="138"/>
      <c r="AV16" s="372" t="str">
        <f>IF(AND(家族構成図!C20&lt;&gt;"",家族構成図!E20&lt;&gt;""),家族構成図!E20,"")</f>
        <v/>
      </c>
      <c r="AW16" s="372"/>
      <c r="AX16" s="372"/>
      <c r="AY16" s="372"/>
      <c r="AZ16" s="371" t="str">
        <f>IF(家族構成図!C19="男","おじ",IF(家族構成図!C19="女","おば",""))</f>
        <v/>
      </c>
      <c r="BA16" s="371"/>
      <c r="BB16" s="371"/>
      <c r="BC16" s="371"/>
      <c r="BD16" s="138"/>
      <c r="BE16" s="372" t="str">
        <f>IF(AND(家族構成図!C19&lt;&gt;"",家族構成図!E19&lt;&gt;""),家族構成図!E19,"")</f>
        <v/>
      </c>
      <c r="BF16" s="372"/>
      <c r="BG16" s="372"/>
      <c r="BH16" s="372"/>
      <c r="BM16" s="371" t="str">
        <f>IF(家族構成図!C34="男","おじ",IF(家族構成図!C34="女","おば",""))</f>
        <v/>
      </c>
      <c r="BN16" s="371"/>
      <c r="BO16" s="371"/>
      <c r="BP16" s="371"/>
      <c r="BQ16" s="138"/>
      <c r="BR16" s="372" t="str">
        <f>IF(AND(家族構成図!C34&lt;&gt;"",家族構成図!E34&lt;&gt;""),家族構成図!E34,"")</f>
        <v/>
      </c>
      <c r="BS16" s="372"/>
      <c r="BT16" s="372"/>
      <c r="BU16" s="372"/>
      <c r="BV16" s="371" t="str">
        <f>IF(家族構成図!C35="男","おじ",IF(家族構成図!C35="女","おば",""))</f>
        <v/>
      </c>
      <c r="BW16" s="371"/>
      <c r="BX16" s="371"/>
      <c r="BY16" s="371"/>
      <c r="BZ16" s="138"/>
      <c r="CA16" s="372" t="str">
        <f>IF(AND(家族構成図!C35&lt;&gt;"",家族構成図!E35&lt;&gt;""),家族構成図!E35,"")</f>
        <v/>
      </c>
      <c r="CB16" s="372"/>
      <c r="CC16" s="372"/>
      <c r="CD16" s="372"/>
      <c r="CE16" s="371" t="str">
        <f>IF(家族構成図!C25&lt;&gt;"","義母","")</f>
        <v/>
      </c>
      <c r="CF16" s="371"/>
      <c r="CG16" s="371"/>
      <c r="CH16" s="371"/>
      <c r="CI16" s="138"/>
      <c r="CJ16" s="372" t="str">
        <f>IF(AND(家族構成図!C25="有",家族構成図!E25&lt;&gt;""),家族構成図!E25,IF(家族構成図!C25="死亡","死亡",""))</f>
        <v/>
      </c>
      <c r="CK16" s="372"/>
      <c r="CL16" s="372"/>
      <c r="CM16" s="372"/>
      <c r="CS16" s="371" t="str">
        <f>IF(家族構成図!C24&lt;&gt;"","義父","")</f>
        <v/>
      </c>
      <c r="CT16" s="371"/>
      <c r="CU16" s="371"/>
      <c r="CV16" s="371"/>
      <c r="CW16" s="138"/>
      <c r="CX16" s="372" t="str">
        <f>IF(AND(家族構成図!C24="有",家族構成図!E24&lt;&gt;""),家族構成図!E24,IF(家族構成図!C24="死亡","死亡",""))</f>
        <v/>
      </c>
      <c r="CY16" s="372"/>
      <c r="CZ16" s="372"/>
      <c r="DA16" s="372"/>
      <c r="DB16" s="371" t="str">
        <f>IF(家族構成図!C33="男","おじ",IF(家族構成図!C33="女","おば",""))</f>
        <v/>
      </c>
      <c r="DC16" s="371"/>
      <c r="DD16" s="371"/>
      <c r="DE16" s="371"/>
      <c r="DF16" s="138"/>
      <c r="DG16" s="372" t="str">
        <f>IF(AND(家族構成図!C33&lt;&gt;"",家族構成図!E33&lt;&gt;""),家族構成図!E33,"")</f>
        <v/>
      </c>
      <c r="DH16" s="372"/>
      <c r="DI16" s="372"/>
      <c r="DJ16" s="372"/>
      <c r="DK16" s="371" t="str">
        <f>IF(家族構成図!C32="男","おじ",IF(家族構成図!C32="女","おば",""))</f>
        <v/>
      </c>
      <c r="DL16" s="371"/>
      <c r="DM16" s="371"/>
      <c r="DN16" s="371"/>
      <c r="DO16" s="138"/>
      <c r="DP16" s="372" t="str">
        <f>IF(AND(家族構成図!C32&lt;&gt;"",家族構成図!E32&lt;&gt;""),家族構成図!E32,"")</f>
        <v/>
      </c>
      <c r="DQ16" s="372"/>
      <c r="DR16" s="372"/>
      <c r="DS16" s="372"/>
    </row>
    <row r="17" spans="2:123" ht="13.5" customHeight="1">
      <c r="B17" s="371"/>
      <c r="C17" s="371"/>
      <c r="D17" s="371"/>
      <c r="E17" s="371"/>
      <c r="F17" s="138"/>
      <c r="G17" s="372"/>
      <c r="H17" s="372"/>
      <c r="I17" s="372"/>
      <c r="J17" s="372"/>
      <c r="K17" s="371"/>
      <c r="L17" s="371"/>
      <c r="M17" s="371"/>
      <c r="N17" s="371"/>
      <c r="O17" s="138"/>
      <c r="P17" s="372"/>
      <c r="Q17" s="372"/>
      <c r="R17" s="372"/>
      <c r="S17" s="372"/>
      <c r="T17" s="371"/>
      <c r="U17" s="371"/>
      <c r="V17" s="371"/>
      <c r="W17" s="371"/>
      <c r="X17" s="138"/>
      <c r="Y17" s="372"/>
      <c r="Z17" s="372"/>
      <c r="AA17" s="372"/>
      <c r="AB17" s="372"/>
      <c r="AH17" s="371"/>
      <c r="AI17" s="371"/>
      <c r="AJ17" s="371"/>
      <c r="AK17" s="371"/>
      <c r="AL17" s="138"/>
      <c r="AM17" s="372"/>
      <c r="AN17" s="372"/>
      <c r="AO17" s="372"/>
      <c r="AP17" s="372"/>
      <c r="AQ17" s="371"/>
      <c r="AR17" s="371"/>
      <c r="AS17" s="371"/>
      <c r="AT17" s="371"/>
      <c r="AU17" s="138"/>
      <c r="AV17" s="372"/>
      <c r="AW17" s="372"/>
      <c r="AX17" s="372"/>
      <c r="AY17" s="372"/>
      <c r="AZ17" s="371"/>
      <c r="BA17" s="371"/>
      <c r="BB17" s="371"/>
      <c r="BC17" s="371"/>
      <c r="BD17" s="138"/>
      <c r="BE17" s="372"/>
      <c r="BF17" s="372"/>
      <c r="BG17" s="372"/>
      <c r="BH17" s="372"/>
      <c r="BM17" s="371"/>
      <c r="BN17" s="371"/>
      <c r="BO17" s="371"/>
      <c r="BP17" s="371"/>
      <c r="BQ17" s="138"/>
      <c r="BR17" s="372"/>
      <c r="BS17" s="372"/>
      <c r="BT17" s="372"/>
      <c r="BU17" s="372"/>
      <c r="BV17" s="371"/>
      <c r="BW17" s="371"/>
      <c r="BX17" s="371"/>
      <c r="BY17" s="371"/>
      <c r="BZ17" s="138"/>
      <c r="CA17" s="372"/>
      <c r="CB17" s="372"/>
      <c r="CC17" s="372"/>
      <c r="CD17" s="372"/>
      <c r="CE17" s="371"/>
      <c r="CF17" s="371"/>
      <c r="CG17" s="371"/>
      <c r="CH17" s="371"/>
      <c r="CI17" s="138"/>
      <c r="CJ17" s="372"/>
      <c r="CK17" s="372"/>
      <c r="CL17" s="372"/>
      <c r="CM17" s="372"/>
      <c r="CS17" s="371"/>
      <c r="CT17" s="371"/>
      <c r="CU17" s="371"/>
      <c r="CV17" s="371"/>
      <c r="CW17" s="138"/>
      <c r="CX17" s="372"/>
      <c r="CY17" s="372"/>
      <c r="CZ17" s="372"/>
      <c r="DA17" s="372"/>
      <c r="DB17" s="371"/>
      <c r="DC17" s="371"/>
      <c r="DD17" s="371"/>
      <c r="DE17" s="371"/>
      <c r="DF17" s="138"/>
      <c r="DG17" s="372"/>
      <c r="DH17" s="372"/>
      <c r="DI17" s="372"/>
      <c r="DJ17" s="372"/>
      <c r="DK17" s="371"/>
      <c r="DL17" s="371"/>
      <c r="DM17" s="371"/>
      <c r="DN17" s="371"/>
      <c r="DO17" s="138"/>
      <c r="DP17" s="372"/>
      <c r="DQ17" s="372"/>
      <c r="DR17" s="372"/>
      <c r="DS17" s="372"/>
    </row>
    <row r="18" spans="2:123">
      <c r="C18" s="138"/>
      <c r="D18" s="138"/>
      <c r="E18" s="138"/>
      <c r="F18" s="138"/>
      <c r="G18" s="138"/>
      <c r="H18" s="138"/>
      <c r="I18" s="138"/>
      <c r="L18" s="138"/>
      <c r="M18" s="138"/>
      <c r="N18" s="138"/>
      <c r="O18" s="138"/>
      <c r="P18" s="138"/>
      <c r="Q18" s="138"/>
      <c r="R18" s="138"/>
      <c r="W18" s="138"/>
      <c r="X18" s="138"/>
      <c r="Y18" s="138"/>
      <c r="AI18" s="138"/>
      <c r="AJ18" s="138"/>
      <c r="AK18" s="138"/>
      <c r="AL18" s="138"/>
      <c r="AM18" s="138"/>
      <c r="AN18" s="138"/>
      <c r="AO18" s="138"/>
      <c r="AR18" s="138"/>
      <c r="AS18" s="138"/>
      <c r="AT18" s="138"/>
      <c r="AU18" s="138"/>
      <c r="AV18" s="138"/>
      <c r="AW18" s="138"/>
      <c r="AX18" s="138"/>
      <c r="BA18" s="138"/>
      <c r="BB18" s="138"/>
      <c r="BC18" s="138"/>
      <c r="BD18" s="138"/>
      <c r="BE18" s="138"/>
      <c r="BF18" s="138"/>
      <c r="BG18" s="138"/>
      <c r="BN18" s="138"/>
      <c r="BO18" s="138"/>
      <c r="BP18" s="138"/>
      <c r="BQ18" s="138"/>
      <c r="BR18" s="138"/>
      <c r="BS18" s="138"/>
      <c r="BT18" s="138"/>
      <c r="BW18" s="138"/>
      <c r="BX18" s="138"/>
      <c r="BY18" s="138"/>
      <c r="BZ18" s="138"/>
      <c r="CA18" s="138"/>
      <c r="CB18" s="138"/>
      <c r="CC18" s="138"/>
      <c r="CH18" s="138"/>
      <c r="CI18" s="138"/>
      <c r="CJ18" s="138"/>
      <c r="CT18" s="138"/>
      <c r="CU18" s="138"/>
      <c r="CV18" s="138"/>
      <c r="CW18" s="138"/>
      <c r="CX18" s="138"/>
      <c r="CY18" s="138"/>
      <c r="CZ18" s="138"/>
      <c r="DC18" s="138"/>
      <c r="DD18" s="138"/>
      <c r="DE18" s="138"/>
      <c r="DF18" s="138"/>
      <c r="DG18" s="138"/>
      <c r="DH18" s="138"/>
      <c r="DI18" s="138"/>
      <c r="DL18" s="138"/>
      <c r="DM18" s="138"/>
      <c r="DN18" s="138"/>
      <c r="DO18" s="138"/>
      <c r="DP18" s="138"/>
      <c r="DQ18" s="138"/>
      <c r="DR18" s="138"/>
    </row>
    <row r="19" spans="2:123">
      <c r="C19" s="138"/>
      <c r="D19" s="138"/>
      <c r="H19" s="138"/>
      <c r="I19" s="138"/>
      <c r="J19" s="138"/>
      <c r="L19" s="138"/>
      <c r="M19" s="138"/>
      <c r="Q19" s="138"/>
      <c r="R19" s="138"/>
      <c r="V19" s="138"/>
      <c r="Z19" s="138"/>
      <c r="AI19" s="138"/>
      <c r="AJ19" s="138"/>
      <c r="AK19" s="138"/>
      <c r="AL19" s="138"/>
      <c r="AM19" s="138"/>
      <c r="AN19" s="138"/>
      <c r="AO19" s="138"/>
      <c r="AR19" s="138"/>
      <c r="AS19" s="138"/>
      <c r="AW19" s="138"/>
      <c r="AX19" s="138"/>
      <c r="BA19" s="138"/>
      <c r="BB19" s="138"/>
      <c r="BF19" s="138"/>
      <c r="BG19" s="138"/>
      <c r="BN19" s="138"/>
      <c r="BO19" s="138"/>
      <c r="BS19" s="138"/>
      <c r="BT19" s="138"/>
      <c r="BU19" s="138"/>
      <c r="BW19" s="138"/>
      <c r="BX19" s="138"/>
      <c r="CB19" s="138"/>
      <c r="CC19" s="138"/>
      <c r="CG19" s="138"/>
      <c r="CK19" s="138"/>
      <c r="CT19" s="138"/>
      <c r="CU19" s="138"/>
      <c r="CY19" s="138"/>
      <c r="CZ19" s="138"/>
      <c r="DC19" s="138"/>
      <c r="DD19" s="138"/>
      <c r="DH19" s="138"/>
      <c r="DI19" s="138"/>
      <c r="DL19" s="138"/>
      <c r="DM19" s="138"/>
      <c r="DQ19" s="138"/>
      <c r="DR19" s="138"/>
    </row>
    <row r="20" spans="2:123">
      <c r="C20" s="138"/>
      <c r="I20" s="138"/>
      <c r="L20" s="138"/>
      <c r="R20" s="138"/>
      <c r="U20" s="138"/>
      <c r="W20" s="138"/>
      <c r="Y20" s="138"/>
      <c r="AA20" s="138"/>
      <c r="AI20" s="138"/>
      <c r="AJ20" s="138"/>
      <c r="AK20" s="138"/>
      <c r="AL20" s="138"/>
      <c r="AM20" s="138"/>
      <c r="AN20" s="138"/>
      <c r="AO20" s="138"/>
      <c r="AR20" s="138"/>
      <c r="AX20" s="138"/>
      <c r="BA20" s="138"/>
      <c r="BG20" s="138"/>
      <c r="BN20" s="138"/>
      <c r="BT20" s="138"/>
      <c r="BW20" s="138"/>
      <c r="CC20" s="138"/>
      <c r="CF20" s="138"/>
      <c r="CH20" s="138"/>
      <c r="CJ20" s="138"/>
      <c r="CL20" s="138"/>
      <c r="CT20" s="138"/>
      <c r="CV20" s="138"/>
      <c r="CX20" s="138"/>
      <c r="CZ20" s="138"/>
      <c r="DC20" s="138"/>
      <c r="DI20" s="138"/>
      <c r="DL20" s="138"/>
      <c r="DR20" s="138"/>
    </row>
    <row r="21" spans="2:123">
      <c r="C21" s="138"/>
      <c r="I21" s="138"/>
      <c r="L21" s="138"/>
      <c r="R21" s="138"/>
      <c r="U21" s="138"/>
      <c r="X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R21" s="138"/>
      <c r="AX21" s="138"/>
      <c r="BA21" s="138"/>
      <c r="BG21" s="138"/>
      <c r="BN21" s="138"/>
      <c r="BT21" s="138"/>
      <c r="BW21" s="138"/>
      <c r="CC21" s="138"/>
      <c r="CF21" s="138"/>
      <c r="CI21" s="138"/>
      <c r="CL21" s="138"/>
      <c r="CM21" s="138"/>
      <c r="CN21" s="138"/>
      <c r="CO21" s="138"/>
      <c r="CP21" s="138"/>
      <c r="CQ21" s="138"/>
      <c r="CR21" s="138"/>
      <c r="CS21" s="138"/>
      <c r="CT21" s="138"/>
      <c r="CW21" s="138"/>
      <c r="CZ21" s="138"/>
      <c r="DC21" s="138"/>
      <c r="DI21" s="138"/>
      <c r="DL21" s="138"/>
      <c r="DR21" s="138"/>
    </row>
    <row r="22" spans="2:123">
      <c r="C22" s="138"/>
      <c r="I22" s="138"/>
      <c r="L22" s="138"/>
      <c r="R22" s="138"/>
      <c r="U22" s="138"/>
      <c r="W22" s="138"/>
      <c r="Y22" s="138"/>
      <c r="AA22" s="138"/>
      <c r="AE22" s="138"/>
      <c r="AI22" s="138"/>
      <c r="AJ22" s="138"/>
      <c r="AK22" s="138"/>
      <c r="AL22" s="138"/>
      <c r="AM22" s="138"/>
      <c r="AN22" s="138"/>
      <c r="AO22" s="138"/>
      <c r="AR22" s="138"/>
      <c r="AX22" s="138"/>
      <c r="BA22" s="138"/>
      <c r="BG22" s="138"/>
      <c r="BN22" s="138"/>
      <c r="BT22" s="138"/>
      <c r="BW22" s="138"/>
      <c r="CC22" s="138"/>
      <c r="CF22" s="138"/>
      <c r="CH22" s="138"/>
      <c r="CJ22" s="138"/>
      <c r="CL22" s="138"/>
      <c r="CP22" s="138"/>
      <c r="CT22" s="138"/>
      <c r="CV22" s="138"/>
      <c r="CX22" s="138"/>
      <c r="CZ22" s="138"/>
      <c r="DC22" s="138"/>
      <c r="DI22" s="138"/>
      <c r="DL22" s="138"/>
      <c r="DR22" s="138"/>
    </row>
    <row r="23" spans="2:123">
      <c r="C23" s="138"/>
      <c r="D23" s="138"/>
      <c r="H23" s="138"/>
      <c r="I23" s="138"/>
      <c r="L23" s="138"/>
      <c r="M23" s="138"/>
      <c r="Q23" s="138"/>
      <c r="R23" s="138"/>
      <c r="V23" s="138"/>
      <c r="Z23" s="138"/>
      <c r="AE23" s="138"/>
      <c r="AI23" s="138"/>
      <c r="AJ23" s="138"/>
      <c r="AK23" s="138"/>
      <c r="AL23" s="138"/>
      <c r="AM23" s="138"/>
      <c r="AN23" s="138"/>
      <c r="AO23" s="138"/>
      <c r="AR23" s="138"/>
      <c r="AS23" s="138"/>
      <c r="AW23" s="138"/>
      <c r="AX23" s="138"/>
      <c r="BA23" s="138"/>
      <c r="BB23" s="138"/>
      <c r="BF23" s="138"/>
      <c r="BG23" s="138"/>
      <c r="BN23" s="138"/>
      <c r="BO23" s="138"/>
      <c r="BS23" s="138"/>
      <c r="BT23" s="138"/>
      <c r="BW23" s="138"/>
      <c r="BX23" s="138"/>
      <c r="CB23" s="138"/>
      <c r="CC23" s="138"/>
      <c r="CG23" s="138"/>
      <c r="CK23" s="138"/>
      <c r="CP23" s="138"/>
      <c r="CT23" s="138"/>
      <c r="CU23" s="138"/>
      <c r="CY23" s="138"/>
      <c r="CZ23" s="138"/>
      <c r="DC23" s="138"/>
      <c r="DD23" s="138"/>
      <c r="DH23" s="138"/>
      <c r="DI23" s="138"/>
      <c r="DL23" s="138"/>
      <c r="DM23" s="138"/>
      <c r="DQ23" s="138"/>
      <c r="DR23" s="138"/>
    </row>
    <row r="24" spans="2:123">
      <c r="C24" s="138"/>
      <c r="D24" s="138"/>
      <c r="E24" s="138"/>
      <c r="F24" s="138"/>
      <c r="G24" s="138"/>
      <c r="H24" s="138"/>
      <c r="I24" s="138"/>
      <c r="L24" s="138"/>
      <c r="M24" s="138"/>
      <c r="N24" s="138"/>
      <c r="O24" s="138"/>
      <c r="P24" s="138"/>
      <c r="Q24" s="138"/>
      <c r="R24" s="138"/>
      <c r="W24" s="138"/>
      <c r="X24" s="138"/>
      <c r="Y24" s="138"/>
      <c r="AE24" s="138"/>
      <c r="AI24" s="138"/>
      <c r="AJ24" s="138"/>
      <c r="AK24" s="138"/>
      <c r="AL24" s="138"/>
      <c r="AM24" s="138"/>
      <c r="AN24" s="138"/>
      <c r="AO24" s="138"/>
      <c r="AR24" s="138"/>
      <c r="AS24" s="138"/>
      <c r="AT24" s="138"/>
      <c r="AU24" s="138"/>
      <c r="AV24" s="138"/>
      <c r="AW24" s="138"/>
      <c r="AX24" s="138"/>
      <c r="BA24" s="138"/>
      <c r="BB24" s="138"/>
      <c r="BC24" s="138"/>
      <c r="BD24" s="138"/>
      <c r="BE24" s="138"/>
      <c r="BF24" s="138"/>
      <c r="BG24" s="138"/>
      <c r="BN24" s="138"/>
      <c r="BO24" s="138"/>
      <c r="BP24" s="138"/>
      <c r="BQ24" s="138"/>
      <c r="BR24" s="138"/>
      <c r="BS24" s="138"/>
      <c r="BT24" s="138"/>
      <c r="BW24" s="138"/>
      <c r="BX24" s="138"/>
      <c r="BY24" s="138"/>
      <c r="BZ24" s="138"/>
      <c r="CA24" s="138"/>
      <c r="CB24" s="138"/>
      <c r="CC24" s="138"/>
      <c r="CH24" s="138"/>
      <c r="CI24" s="138"/>
      <c r="CJ24" s="138"/>
      <c r="CP24" s="138"/>
      <c r="CT24" s="138"/>
      <c r="CU24" s="138"/>
      <c r="CV24" s="138"/>
      <c r="CW24" s="138"/>
      <c r="CX24" s="138"/>
      <c r="CY24" s="138"/>
      <c r="CZ24" s="138"/>
      <c r="DC24" s="138"/>
      <c r="DD24" s="138"/>
      <c r="DE24" s="138"/>
      <c r="DF24" s="138"/>
      <c r="DG24" s="138"/>
      <c r="DH24" s="138"/>
      <c r="DI24" s="138"/>
      <c r="DL24" s="138"/>
      <c r="DM24" s="138"/>
      <c r="DN24" s="138"/>
      <c r="DO24" s="138"/>
      <c r="DP24" s="138"/>
      <c r="DQ24" s="138"/>
      <c r="DR24" s="138"/>
    </row>
    <row r="25" spans="2:123" ht="13.5" customHeight="1">
      <c r="F25" s="373" t="str">
        <f>IF(AND(家族構成図!C21&lt;&gt;"",家族構成図!D21&lt;&gt;""),家族構成図!D21&amp;"歳","")</f>
        <v/>
      </c>
      <c r="G25" s="373"/>
      <c r="H25" s="373"/>
      <c r="I25" s="373"/>
      <c r="O25" s="373" t="str">
        <f>IF(AND(家族構成図!C22&lt;&gt;"",家族構成図!D22&lt;&gt;""),家族構成図!D22&amp;"歳","")</f>
        <v/>
      </c>
      <c r="P25" s="373"/>
      <c r="Q25" s="373"/>
      <c r="R25" s="373"/>
      <c r="X25" s="373" t="str">
        <f>IF(AND(家族構成図!C12&lt;&gt;"",家族構成図!D12&lt;&gt;""),家族構成図!D12&amp;"歳","")</f>
        <v/>
      </c>
      <c r="Y25" s="373"/>
      <c r="Z25" s="373"/>
      <c r="AA25" s="373"/>
      <c r="AE25" s="138"/>
      <c r="AL25" s="373" t="str">
        <f>IF(AND(家族構成図!C11&lt;&gt;"",家族構成図!D11&lt;&gt;""),家族構成図!D11&amp;"歳","")</f>
        <v/>
      </c>
      <c r="AM25" s="373"/>
      <c r="AN25" s="373"/>
      <c r="AO25" s="373"/>
      <c r="AU25" s="373" t="str">
        <f>IF(AND(家族構成図!C20&lt;&gt;"",家族構成図!D20&lt;&gt;""),家族構成図!D20&amp;"歳","")</f>
        <v/>
      </c>
      <c r="AV25" s="373"/>
      <c r="AW25" s="373"/>
      <c r="AX25" s="373"/>
      <c r="BD25" s="373" t="str">
        <f>IF(AND(家族構成図!C19&lt;&gt;"",家族構成図!D19&lt;&gt;""),家族構成図!D19&amp;"歳","")</f>
        <v/>
      </c>
      <c r="BE25" s="373"/>
      <c r="BF25" s="373"/>
      <c r="BG25" s="373"/>
      <c r="BQ25" s="373" t="str">
        <f>IF(AND(家族構成図!C34&lt;&gt;"",家族構成図!D34&lt;&gt;""),家族構成図!D34&amp;"歳","")</f>
        <v/>
      </c>
      <c r="BR25" s="373"/>
      <c r="BS25" s="373"/>
      <c r="BT25" s="373"/>
      <c r="BZ25" s="373" t="str">
        <f>IF(AND(家族構成図!C35&lt;&gt;"",家族構成図!D35&lt;&gt;""),家族構成図!D35&amp;"歳","")</f>
        <v/>
      </c>
      <c r="CA25" s="373"/>
      <c r="CB25" s="373"/>
      <c r="CC25" s="373"/>
      <c r="CI25" s="373" t="str">
        <f>IF(AND(家族構成図!C25&lt;&gt;"",家族構成図!D25&lt;&gt;""),家族構成図!D25&amp;"歳","")</f>
        <v/>
      </c>
      <c r="CJ25" s="373"/>
      <c r="CK25" s="373"/>
      <c r="CL25" s="373"/>
      <c r="CP25" s="138"/>
      <c r="CW25" s="373" t="str">
        <f>IF(AND(家族構成図!C24&lt;&gt;"",家族構成図!D24&lt;&gt;""),家族構成図!D24&amp;"歳","")</f>
        <v/>
      </c>
      <c r="CX25" s="373"/>
      <c r="CY25" s="373"/>
      <c r="CZ25" s="373"/>
      <c r="DF25" s="373" t="str">
        <f>IF(AND(家族構成図!C33&lt;&gt;"",家族構成図!D33&lt;&gt;""),家族構成図!D33&amp;"歳","")</f>
        <v/>
      </c>
      <c r="DG25" s="373"/>
      <c r="DH25" s="373"/>
      <c r="DI25" s="373"/>
      <c r="DO25" s="373" t="str">
        <f>IF(AND(家族構成図!C32&lt;&gt;"",家族構成図!D32&lt;&gt;""),家族構成図!D32&amp;"歳","")</f>
        <v/>
      </c>
      <c r="DP25" s="373"/>
      <c r="DQ25" s="373"/>
      <c r="DR25" s="373"/>
    </row>
    <row r="26" spans="2:123" ht="13.5" customHeight="1">
      <c r="F26" s="373"/>
      <c r="G26" s="373"/>
      <c r="H26" s="373"/>
      <c r="I26" s="373"/>
      <c r="O26" s="373"/>
      <c r="P26" s="373"/>
      <c r="Q26" s="373"/>
      <c r="R26" s="373"/>
      <c r="X26" s="373"/>
      <c r="Y26" s="373"/>
      <c r="Z26" s="373"/>
      <c r="AA26" s="373"/>
      <c r="AE26" s="138"/>
      <c r="AL26" s="373"/>
      <c r="AM26" s="373"/>
      <c r="AN26" s="373"/>
      <c r="AO26" s="373"/>
      <c r="AU26" s="373"/>
      <c r="AV26" s="373"/>
      <c r="AW26" s="373"/>
      <c r="AX26" s="373"/>
      <c r="BD26" s="373"/>
      <c r="BE26" s="373"/>
      <c r="BF26" s="373"/>
      <c r="BG26" s="373"/>
      <c r="BQ26" s="373"/>
      <c r="BR26" s="373"/>
      <c r="BS26" s="373"/>
      <c r="BT26" s="373"/>
      <c r="BZ26" s="373"/>
      <c r="CA26" s="373"/>
      <c r="CB26" s="373"/>
      <c r="CC26" s="373"/>
      <c r="CI26" s="373"/>
      <c r="CJ26" s="373"/>
      <c r="CK26" s="373"/>
      <c r="CL26" s="373"/>
      <c r="CP26" s="138"/>
      <c r="CW26" s="373"/>
      <c r="CX26" s="373"/>
      <c r="CY26" s="373"/>
      <c r="CZ26" s="373"/>
      <c r="DF26" s="373"/>
      <c r="DG26" s="373"/>
      <c r="DH26" s="373"/>
      <c r="DI26" s="373"/>
      <c r="DO26" s="373"/>
      <c r="DP26" s="373"/>
      <c r="DQ26" s="373"/>
      <c r="DR26" s="373"/>
    </row>
    <row r="27" spans="2:123"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</row>
    <row r="28" spans="2:123">
      <c r="V28" s="138"/>
      <c r="AM28" s="138"/>
      <c r="BD28" s="138"/>
      <c r="BR28" s="138"/>
      <c r="CI28" s="138"/>
      <c r="CZ28" s="138"/>
    </row>
    <row r="29" spans="2:123">
      <c r="V29" s="138"/>
      <c r="AM29" s="138"/>
      <c r="BD29" s="138"/>
      <c r="BR29" s="138"/>
      <c r="CI29" s="138"/>
      <c r="CZ29" s="138"/>
    </row>
    <row r="30" spans="2:123" ht="13.5" customHeight="1">
      <c r="R30" s="371" t="str">
        <f>IF(家族構成図!C13="男","兄弟",IF(家族構成図!C13="女","姉妹",""))</f>
        <v/>
      </c>
      <c r="S30" s="371"/>
      <c r="T30" s="371"/>
      <c r="U30" s="371"/>
      <c r="V30" s="138"/>
      <c r="W30" s="372" t="str">
        <f>IF(AND(家族構成図!C13&lt;&gt;"",家族構成図!E13&lt;&gt;""),家族構成図!E13,"")</f>
        <v/>
      </c>
      <c r="X30" s="372"/>
      <c r="Y30" s="372"/>
      <c r="Z30" s="372"/>
      <c r="AI30" s="371" t="str">
        <f>IF(家族構成図!C14="男","兄弟",IF(家族構成図!C14="女","姉妹",""))</f>
        <v/>
      </c>
      <c r="AJ30" s="371"/>
      <c r="AK30" s="371"/>
      <c r="AL30" s="371"/>
      <c r="AM30" s="138"/>
      <c r="AN30" s="372" t="str">
        <f>IF(AND(家族構成図!C14&lt;&gt;"",家族構成図!E14&lt;&gt;""),家族構成図!E14,"")</f>
        <v/>
      </c>
      <c r="AO30" s="372"/>
      <c r="AP30" s="372"/>
      <c r="AQ30" s="372"/>
      <c r="AZ30" s="374" t="s">
        <v>263</v>
      </c>
      <c r="BA30" s="374"/>
      <c r="BB30" s="374"/>
      <c r="BC30" s="374"/>
      <c r="BD30" s="138"/>
      <c r="BN30" s="371" t="str">
        <f>IF(AND(家族構成図!C3="女",OR(家族構成図!C4="有",家族構成図!C4="死亡")),"夫",IF(AND(家族構成図!C3="女",家族構成図!C4="離婚"),"元夫",IF(AND(家族構成図!C3="男",OR(家族構成図!C4="有",家族構成図!C4="死亡")),"妻",IF(AND(家族構成図!C3="男",家族構成図!C4="離婚"),"元妻",""))))</f>
        <v/>
      </c>
      <c r="BO30" s="371"/>
      <c r="BP30" s="371"/>
      <c r="BQ30" s="371"/>
      <c r="BR30" s="138"/>
      <c r="BS30" s="372" t="str">
        <f>IF(AND(家族構成図!C4="有",家族構成図!E4&lt;&gt;""),家族構成図!E4,IF(家族構成図!C4="死亡","死亡",IF(家族構成図!C4="離婚","離婚","")))</f>
        <v/>
      </c>
      <c r="BT30" s="372"/>
      <c r="BU30" s="372"/>
      <c r="BV30" s="372"/>
      <c r="CE30" s="371" t="str">
        <f>IF(家族構成図!C27="男","兄弟",IF(家族構成図!C27="女","姉妹",""))</f>
        <v/>
      </c>
      <c r="CF30" s="371"/>
      <c r="CG30" s="371"/>
      <c r="CH30" s="371"/>
      <c r="CI30" s="138"/>
      <c r="CJ30" s="372" t="str">
        <f>IF(AND(家族構成図!C27&lt;&gt;"",家族構成図!E27&lt;&gt;""),家族構成図!E27,"")</f>
        <v/>
      </c>
      <c r="CK30" s="372"/>
      <c r="CL30" s="372"/>
      <c r="CM30" s="372"/>
      <c r="CV30" s="371" t="str">
        <f>IF(家族構成図!C26="男","兄弟",IF(家族構成図!C26="女","姉妹",""))</f>
        <v/>
      </c>
      <c r="CW30" s="371"/>
      <c r="CX30" s="371"/>
      <c r="CY30" s="371"/>
      <c r="CZ30" s="138"/>
      <c r="DA30" s="372" t="str">
        <f>IF(AND(家族構成図!C26&lt;&gt;"",家族構成図!E26&lt;&gt;""),家族構成図!E26,"")</f>
        <v/>
      </c>
      <c r="DB30" s="372"/>
      <c r="DC30" s="372"/>
      <c r="DD30" s="372"/>
    </row>
    <row r="31" spans="2:123" ht="13.5" customHeight="1">
      <c r="R31" s="371"/>
      <c r="S31" s="371"/>
      <c r="T31" s="371"/>
      <c r="U31" s="371"/>
      <c r="V31" s="138"/>
      <c r="W31" s="372"/>
      <c r="X31" s="372"/>
      <c r="Y31" s="372"/>
      <c r="Z31" s="372"/>
      <c r="AI31" s="371"/>
      <c r="AJ31" s="371"/>
      <c r="AK31" s="371"/>
      <c r="AL31" s="371"/>
      <c r="AM31" s="138"/>
      <c r="AN31" s="372"/>
      <c r="AO31" s="372"/>
      <c r="AP31" s="372"/>
      <c r="AQ31" s="372"/>
      <c r="AZ31" s="374"/>
      <c r="BA31" s="374"/>
      <c r="BB31" s="374"/>
      <c r="BC31" s="374"/>
      <c r="BD31" s="138"/>
      <c r="BN31" s="371"/>
      <c r="BO31" s="371"/>
      <c r="BP31" s="371"/>
      <c r="BQ31" s="371"/>
      <c r="BR31" s="138"/>
      <c r="BS31" s="372"/>
      <c r="BT31" s="372"/>
      <c r="BU31" s="372"/>
      <c r="BV31" s="372"/>
      <c r="CE31" s="371"/>
      <c r="CF31" s="371"/>
      <c r="CG31" s="371"/>
      <c r="CH31" s="371"/>
      <c r="CI31" s="138"/>
      <c r="CJ31" s="372"/>
      <c r="CK31" s="372"/>
      <c r="CL31" s="372"/>
      <c r="CM31" s="372"/>
      <c r="CV31" s="371"/>
      <c r="CW31" s="371"/>
      <c r="CX31" s="371"/>
      <c r="CY31" s="371"/>
      <c r="CZ31" s="138"/>
      <c r="DA31" s="372"/>
      <c r="DB31" s="372"/>
      <c r="DC31" s="372"/>
      <c r="DD31" s="372"/>
    </row>
    <row r="32" spans="2:123">
      <c r="S32" s="138"/>
      <c r="T32" s="138"/>
      <c r="U32" s="138"/>
      <c r="V32" s="138"/>
      <c r="W32" s="138"/>
      <c r="X32" s="138"/>
      <c r="Y32" s="138"/>
      <c r="AJ32" s="138"/>
      <c r="AK32" s="138"/>
      <c r="AL32" s="138"/>
      <c r="AM32" s="138"/>
      <c r="AN32" s="138"/>
      <c r="AO32" s="138"/>
      <c r="AP32" s="138"/>
      <c r="AQ32" s="138"/>
      <c r="BA32" s="138"/>
      <c r="BB32" s="138"/>
      <c r="BC32" s="133"/>
      <c r="BD32" s="133"/>
      <c r="BE32" s="133"/>
      <c r="BF32" s="138"/>
      <c r="BG32" s="138"/>
      <c r="BO32" s="138"/>
      <c r="BP32" s="138"/>
      <c r="BQ32" s="138"/>
      <c r="BR32" s="138"/>
      <c r="BS32" s="138"/>
      <c r="BT32" s="138"/>
      <c r="BU32" s="138"/>
      <c r="CF32" s="138"/>
      <c r="CG32" s="138"/>
      <c r="CH32" s="138"/>
      <c r="CI32" s="138"/>
      <c r="CJ32" s="138"/>
      <c r="CK32" s="138"/>
      <c r="CL32" s="138"/>
      <c r="CM32" s="138"/>
      <c r="CW32" s="138"/>
      <c r="CX32" s="138"/>
      <c r="CY32" s="138"/>
      <c r="CZ32" s="138"/>
      <c r="DA32" s="138"/>
      <c r="DB32" s="138"/>
      <c r="DC32" s="138"/>
    </row>
    <row r="33" spans="19:107">
      <c r="S33" s="138"/>
      <c r="T33" s="138"/>
      <c r="X33" s="138"/>
      <c r="Y33" s="138"/>
      <c r="Z33" s="138"/>
      <c r="AJ33" s="138"/>
      <c r="AK33" s="138"/>
      <c r="AO33" s="138"/>
      <c r="AP33" s="138"/>
      <c r="AQ33" s="138"/>
      <c r="BA33" s="138"/>
      <c r="BB33" s="138"/>
      <c r="BF33" s="138"/>
      <c r="BG33" s="138"/>
      <c r="BO33" s="138"/>
      <c r="BP33" s="138"/>
      <c r="BQ33" s="138"/>
      <c r="BR33" s="138"/>
      <c r="BS33" s="138"/>
      <c r="BT33" s="138"/>
      <c r="BU33" s="138"/>
      <c r="BV33" s="138"/>
      <c r="CF33" s="138"/>
      <c r="CG33" s="138"/>
      <c r="CK33" s="138"/>
      <c r="CL33" s="138"/>
      <c r="CM33" s="138"/>
      <c r="CW33" s="138"/>
      <c r="CX33" s="138"/>
      <c r="DB33" s="138"/>
      <c r="DC33" s="138"/>
    </row>
    <row r="34" spans="19:107">
      <c r="S34" s="138"/>
      <c r="Y34" s="138"/>
      <c r="AJ34" s="138"/>
      <c r="AP34" s="138"/>
      <c r="AQ34" s="138"/>
      <c r="BA34" s="133"/>
      <c r="BC34" s="138"/>
      <c r="BD34" s="133"/>
      <c r="BE34" s="138"/>
      <c r="BG34" s="133"/>
      <c r="BO34" s="138"/>
      <c r="BP34" s="138"/>
      <c r="BQ34" s="138"/>
      <c r="BR34" s="138"/>
      <c r="BS34" s="138"/>
      <c r="BT34" s="138"/>
      <c r="BU34" s="138"/>
      <c r="CF34" s="138"/>
      <c r="CL34" s="138"/>
      <c r="CM34" s="138"/>
      <c r="CW34" s="138"/>
      <c r="DC34" s="138"/>
    </row>
    <row r="35" spans="19:107">
      <c r="S35" s="138"/>
      <c r="Y35" s="138"/>
      <c r="AJ35" s="138"/>
      <c r="AP35" s="138"/>
      <c r="AQ35" s="138"/>
      <c r="AR35" s="138"/>
      <c r="AS35" s="138"/>
      <c r="AT35" s="138"/>
      <c r="AU35" s="138"/>
      <c r="AV35" s="138"/>
      <c r="AW35" s="138"/>
      <c r="AX35" s="138"/>
      <c r="BA35" s="133"/>
      <c r="BC35" s="133"/>
      <c r="BE35" s="133"/>
      <c r="BG35" s="133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CF35" s="138"/>
      <c r="CL35" s="138"/>
      <c r="CM35" s="138"/>
      <c r="CN35" s="138"/>
      <c r="CO35" s="138"/>
      <c r="CP35" s="138"/>
      <c r="CQ35" s="138"/>
      <c r="CR35" s="138"/>
      <c r="CS35" s="138"/>
      <c r="CT35" s="138"/>
      <c r="CW35" s="138"/>
      <c r="DC35" s="138"/>
    </row>
    <row r="36" spans="19:107">
      <c r="S36" s="138"/>
      <c r="Y36" s="138"/>
      <c r="AJ36" s="138"/>
      <c r="AP36" s="138"/>
      <c r="AQ36" s="138"/>
      <c r="BA36" s="133"/>
      <c r="BC36" s="138"/>
      <c r="BD36" s="133"/>
      <c r="BE36" s="138"/>
      <c r="BG36" s="133"/>
      <c r="BK36" s="138"/>
      <c r="BO36" s="138"/>
      <c r="BP36" s="138"/>
      <c r="BQ36" s="138"/>
      <c r="BR36" s="138"/>
      <c r="BS36" s="138"/>
      <c r="BT36" s="138"/>
      <c r="BU36" s="138"/>
      <c r="CF36" s="138"/>
      <c r="CL36" s="138"/>
      <c r="CM36" s="138"/>
      <c r="CW36" s="138"/>
      <c r="DC36" s="138"/>
    </row>
    <row r="37" spans="19:107">
      <c r="S37" s="138"/>
      <c r="T37" s="138"/>
      <c r="X37" s="138"/>
      <c r="Y37" s="138"/>
      <c r="AJ37" s="138"/>
      <c r="AK37" s="138"/>
      <c r="AO37" s="138"/>
      <c r="AP37" s="138"/>
      <c r="AQ37" s="138"/>
      <c r="BA37" s="138"/>
      <c r="BB37" s="138"/>
      <c r="BF37" s="138"/>
      <c r="BG37" s="138"/>
      <c r="BK37" s="138"/>
      <c r="BO37" s="138"/>
      <c r="BP37" s="138"/>
      <c r="BQ37" s="138"/>
      <c r="BR37" s="138"/>
      <c r="BS37" s="138"/>
      <c r="BT37" s="138"/>
      <c r="BU37" s="138"/>
      <c r="CF37" s="138"/>
      <c r="CG37" s="138"/>
      <c r="CK37" s="138"/>
      <c r="CL37" s="138"/>
      <c r="CM37" s="138"/>
      <c r="CW37" s="138"/>
      <c r="CX37" s="138"/>
      <c r="DB37" s="138"/>
      <c r="DC37" s="138"/>
    </row>
    <row r="38" spans="19:107">
      <c r="S38" s="138"/>
      <c r="T38" s="138"/>
      <c r="U38" s="138"/>
      <c r="V38" s="138"/>
      <c r="W38" s="138"/>
      <c r="X38" s="138"/>
      <c r="Y38" s="138"/>
      <c r="AJ38" s="138"/>
      <c r="AK38" s="138"/>
      <c r="AL38" s="138"/>
      <c r="AM38" s="138"/>
      <c r="AN38" s="138"/>
      <c r="AO38" s="138"/>
      <c r="AP38" s="138"/>
      <c r="AQ38" s="138"/>
      <c r="BA38" s="138"/>
      <c r="BB38" s="138"/>
      <c r="BC38" s="133"/>
      <c r="BD38" s="133"/>
      <c r="BE38" s="133"/>
      <c r="BF38" s="138"/>
      <c r="BG38" s="138"/>
      <c r="BK38" s="138"/>
      <c r="BO38" s="138"/>
      <c r="BP38" s="138"/>
      <c r="BQ38" s="138"/>
      <c r="BR38" s="138"/>
      <c r="BS38" s="138"/>
      <c r="BT38" s="138"/>
      <c r="BU38" s="138"/>
      <c r="CF38" s="138"/>
      <c r="CG38" s="138"/>
      <c r="CH38" s="138"/>
      <c r="CI38" s="138"/>
      <c r="CJ38" s="138"/>
      <c r="CK38" s="138"/>
      <c r="CL38" s="138"/>
      <c r="CM38" s="138"/>
      <c r="CW38" s="138"/>
      <c r="CX38" s="138"/>
      <c r="CY38" s="138"/>
      <c r="CZ38" s="138"/>
      <c r="DA38" s="138"/>
      <c r="DB38" s="138"/>
      <c r="DC38" s="138"/>
    </row>
    <row r="39" spans="19:107" ht="13.5" customHeight="1">
      <c r="V39" s="373" t="str">
        <f>IF(AND(家族構成図!C13&lt;&gt;"",家族構成図!D13&lt;&gt;""),家族構成図!D13&amp;"歳","")</f>
        <v/>
      </c>
      <c r="W39" s="373"/>
      <c r="X39" s="373"/>
      <c r="Y39" s="373"/>
      <c r="AM39" s="373" t="str">
        <f>IF(AND(家族構成図!C14&lt;&gt;"",家族構成図!D14&lt;&gt;""),家族構成図!D14&amp;"歳","")</f>
        <v/>
      </c>
      <c r="AN39" s="373"/>
      <c r="AO39" s="373"/>
      <c r="AP39" s="373"/>
      <c r="BD39" s="373" t="str">
        <f ca="1">家族構成図!D3&amp;"歳"</f>
        <v>歳</v>
      </c>
      <c r="BE39" s="373"/>
      <c r="BF39" s="373"/>
      <c r="BG39" s="373"/>
      <c r="BK39" s="138"/>
      <c r="BR39" s="373" t="str">
        <f>IF(OR(家族構成図!C4="有",家族構成図!C4="死亡",家族構成図!C4="離婚"),家族構成図!D4&amp;"歳","")</f>
        <v/>
      </c>
      <c r="BS39" s="373"/>
      <c r="BT39" s="373"/>
      <c r="BU39" s="373"/>
      <c r="CI39" s="373" t="str">
        <f>IF(AND(家族構成図!C27&lt;&gt;"",家族構成図!D27&lt;&gt;""),家族構成図!D27&amp;"歳","")</f>
        <v/>
      </c>
      <c r="CJ39" s="373"/>
      <c r="CK39" s="373"/>
      <c r="CL39" s="373"/>
      <c r="CZ39" s="373" t="str">
        <f>IF(AND(家族構成図!C26&lt;&gt;"",家族構成図!D26&lt;&gt;""),家族構成図!D26&amp;"歳","")</f>
        <v/>
      </c>
      <c r="DA39" s="373"/>
      <c r="DB39" s="373"/>
      <c r="DC39" s="373"/>
    </row>
    <row r="40" spans="19:107" ht="13.5" customHeight="1">
      <c r="V40" s="373"/>
      <c r="W40" s="373"/>
      <c r="X40" s="373"/>
      <c r="Y40" s="373"/>
      <c r="AM40" s="373"/>
      <c r="AN40" s="373"/>
      <c r="AO40" s="373"/>
      <c r="AP40" s="373"/>
      <c r="BD40" s="373"/>
      <c r="BE40" s="373"/>
      <c r="BF40" s="373"/>
      <c r="BG40" s="373"/>
      <c r="BK40" s="138"/>
      <c r="BR40" s="373"/>
      <c r="BS40" s="373"/>
      <c r="BT40" s="373"/>
      <c r="BU40" s="373"/>
      <c r="CI40" s="373"/>
      <c r="CJ40" s="373"/>
      <c r="CK40" s="373"/>
      <c r="CL40" s="373"/>
      <c r="CZ40" s="373"/>
      <c r="DA40" s="373"/>
      <c r="DB40" s="373"/>
      <c r="DC40" s="373"/>
    </row>
    <row r="41" spans="19:107"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</row>
    <row r="42" spans="19:107"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</row>
    <row r="43" spans="19:107"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</row>
    <row r="44" spans="19:107" ht="13.5" customHeight="1">
      <c r="AR44" s="138"/>
      <c r="AS44" s="138"/>
      <c r="AT44" s="372" t="str">
        <f>IF(AND(家族構成図!C5&lt;&gt;"",家族構成図!E5&lt;&gt;""),家族構成図!E5,"")</f>
        <v/>
      </c>
      <c r="AU44" s="372"/>
      <c r="AV44" s="372"/>
      <c r="AW44" s="372"/>
      <c r="AX44" s="138"/>
      <c r="AY44" s="138"/>
      <c r="AZ44" s="138"/>
      <c r="BA44" s="138"/>
      <c r="BB44" s="138"/>
      <c r="BC44" s="372" t="str">
        <f>IF(AND(家族構成図!C6&lt;&gt;"",家族構成図!E6&lt;&gt;""),家族構成図!E6,"")</f>
        <v/>
      </c>
      <c r="BD44" s="372"/>
      <c r="BE44" s="372"/>
      <c r="BF44" s="372"/>
      <c r="BG44" s="138"/>
      <c r="BH44" s="138"/>
      <c r="BI44" s="138"/>
      <c r="BJ44" s="138"/>
      <c r="BK44" s="138"/>
      <c r="BL44" s="372" t="str">
        <f>IF(AND(家族構成図!C7&lt;&gt;"",家族構成図!E7&lt;&gt;""),家族構成図!E7,"")</f>
        <v/>
      </c>
      <c r="BM44" s="372"/>
      <c r="BN44" s="372"/>
      <c r="BO44" s="372"/>
      <c r="BP44" s="138"/>
      <c r="BQ44" s="138"/>
      <c r="BR44" s="138"/>
      <c r="BS44" s="138"/>
      <c r="BT44" s="138"/>
      <c r="BU44" s="372" t="str">
        <f>IF(AND(家族構成図!C8&lt;&gt;"",家族構成図!E8&lt;&gt;""),家族構成図!E8,"")</f>
        <v/>
      </c>
      <c r="BV44" s="372"/>
      <c r="BW44" s="372"/>
      <c r="BX44" s="372"/>
      <c r="BY44" s="138"/>
      <c r="BZ44" s="138"/>
      <c r="CA44" s="138"/>
      <c r="CB44" s="138"/>
      <c r="CC44" s="138"/>
      <c r="CD44" s="372" t="str">
        <f>IF(AND(家族構成図!C9&lt;&gt;"",家族構成図!E9&lt;&gt;""),家族構成図!E9,"")</f>
        <v/>
      </c>
      <c r="CE44" s="372"/>
      <c r="CF44" s="372"/>
      <c r="CG44" s="372"/>
    </row>
    <row r="45" spans="19:107" ht="13.5" customHeight="1">
      <c r="AR45" s="138"/>
      <c r="AS45" s="138"/>
      <c r="AT45" s="372"/>
      <c r="AU45" s="372"/>
      <c r="AV45" s="372"/>
      <c r="AW45" s="372"/>
      <c r="AX45" s="138"/>
      <c r="AY45" s="138"/>
      <c r="AZ45" s="138"/>
      <c r="BA45" s="138"/>
      <c r="BB45" s="138"/>
      <c r="BC45" s="372"/>
      <c r="BD45" s="372"/>
      <c r="BE45" s="372"/>
      <c r="BF45" s="372"/>
      <c r="BG45" s="138"/>
      <c r="BH45" s="138"/>
      <c r="BI45" s="138"/>
      <c r="BJ45" s="138"/>
      <c r="BK45" s="138"/>
      <c r="BL45" s="372"/>
      <c r="BM45" s="372"/>
      <c r="BN45" s="372"/>
      <c r="BO45" s="372"/>
      <c r="BP45" s="138"/>
      <c r="BQ45" s="138"/>
      <c r="BR45" s="138"/>
      <c r="BS45" s="138"/>
      <c r="BT45" s="138"/>
      <c r="BU45" s="372"/>
      <c r="BV45" s="372"/>
      <c r="BW45" s="372"/>
      <c r="BX45" s="372"/>
      <c r="BY45" s="138"/>
      <c r="BZ45" s="138"/>
      <c r="CA45" s="138"/>
      <c r="CB45" s="138"/>
      <c r="CC45" s="138"/>
      <c r="CD45" s="372"/>
      <c r="CE45" s="372"/>
      <c r="CF45" s="372"/>
      <c r="CG45" s="372"/>
    </row>
    <row r="46" spans="19:107">
      <c r="AP46" s="138"/>
      <c r="AQ46" s="138"/>
      <c r="AR46" s="138"/>
      <c r="AS46" s="138"/>
      <c r="AT46" s="138"/>
      <c r="AU46" s="138"/>
      <c r="AV46" s="138"/>
      <c r="AY46" s="138"/>
      <c r="AZ46" s="138"/>
      <c r="BA46" s="138"/>
      <c r="BB46" s="138"/>
      <c r="BC46" s="138"/>
      <c r="BD46" s="138"/>
      <c r="BE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</row>
    <row r="47" spans="19:107">
      <c r="AP47" s="138"/>
      <c r="AQ47" s="138"/>
      <c r="AR47" s="138"/>
      <c r="AS47" s="138"/>
      <c r="AT47" s="138"/>
      <c r="AU47" s="138"/>
      <c r="AV47" s="138"/>
      <c r="AY47" s="138"/>
      <c r="AZ47" s="138"/>
      <c r="BA47" s="138"/>
      <c r="BB47" s="138"/>
      <c r="BC47" s="138"/>
      <c r="BD47" s="138"/>
      <c r="BE47" s="138"/>
      <c r="BH47" s="138"/>
      <c r="BI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</row>
    <row r="48" spans="19:107">
      <c r="AP48" s="138"/>
      <c r="AQ48" s="138"/>
      <c r="AR48" s="138"/>
      <c r="AS48" s="138"/>
      <c r="AT48" s="138"/>
      <c r="AU48" s="138"/>
      <c r="AV48" s="138"/>
      <c r="AY48" s="138"/>
      <c r="AZ48" s="138"/>
      <c r="BA48" s="138"/>
      <c r="BB48" s="138"/>
      <c r="BC48" s="138"/>
      <c r="BD48" s="138"/>
      <c r="BE48" s="138"/>
      <c r="BH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</row>
    <row r="49" spans="42:84">
      <c r="AP49" s="138"/>
      <c r="AQ49" s="138"/>
      <c r="AR49" s="138"/>
      <c r="AS49" s="138"/>
      <c r="AT49" s="138"/>
      <c r="AU49" s="138"/>
      <c r="AV49" s="138"/>
      <c r="AY49" s="138"/>
      <c r="AZ49" s="138"/>
      <c r="BA49" s="138"/>
      <c r="BB49" s="138"/>
      <c r="BC49" s="138"/>
      <c r="BD49" s="138"/>
      <c r="BE49" s="138"/>
      <c r="BH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</row>
    <row r="50" spans="42:84">
      <c r="AP50" s="138"/>
      <c r="AQ50" s="138"/>
      <c r="AR50" s="138"/>
      <c r="AS50" s="138"/>
      <c r="AT50" s="138"/>
      <c r="AU50" s="138"/>
      <c r="AV50" s="138"/>
      <c r="AY50" s="138"/>
      <c r="AZ50" s="138"/>
      <c r="BA50" s="138"/>
      <c r="BB50" s="138"/>
      <c r="BC50" s="138"/>
      <c r="BD50" s="138"/>
      <c r="BE50" s="138"/>
      <c r="BH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</row>
    <row r="51" spans="42:84">
      <c r="AP51" s="138"/>
      <c r="AQ51" s="138"/>
      <c r="AR51" s="138"/>
      <c r="AS51" s="138"/>
      <c r="AT51" s="138"/>
      <c r="AU51" s="138"/>
      <c r="AV51" s="138"/>
      <c r="AY51" s="138"/>
      <c r="AZ51" s="138"/>
      <c r="BA51" s="138"/>
      <c r="BB51" s="138"/>
      <c r="BC51" s="138"/>
      <c r="BD51" s="138"/>
      <c r="BE51" s="138"/>
      <c r="BH51" s="138"/>
      <c r="BI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</row>
    <row r="52" spans="42:84">
      <c r="AP52" s="138"/>
      <c r="AQ52" s="138"/>
      <c r="AR52" s="138"/>
      <c r="AS52" s="138"/>
      <c r="AT52" s="138"/>
      <c r="AU52" s="138"/>
      <c r="AV52" s="138"/>
      <c r="AY52" s="138"/>
      <c r="AZ52" s="138"/>
      <c r="BA52" s="138"/>
      <c r="BB52" s="138"/>
      <c r="BC52" s="138"/>
      <c r="BD52" s="138"/>
      <c r="BE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</row>
    <row r="53" spans="42:84">
      <c r="AS53" s="373" t="str">
        <f>IF(AND(家族構成図!C5&lt;&gt;"",家族構成図!D5&lt;&gt;""),家族構成図!D5&amp;"歳","")</f>
        <v/>
      </c>
      <c r="AT53" s="373"/>
      <c r="AU53" s="373"/>
      <c r="AV53" s="373"/>
      <c r="BB53" s="373" t="str">
        <f>IF(AND(家族構成図!C6&lt;&gt;"",家族構成図!D6&lt;&gt;""),家族構成図!D6&amp;"歳","")</f>
        <v/>
      </c>
      <c r="BC53" s="373"/>
      <c r="BD53" s="373"/>
      <c r="BE53" s="373"/>
      <c r="BK53" s="373" t="str">
        <f>IF(AND(家族構成図!C7&lt;&gt;"",家族構成図!D7&lt;&gt;""),家族構成図!D7&amp;"歳","")</f>
        <v/>
      </c>
      <c r="BL53" s="373"/>
      <c r="BM53" s="373"/>
      <c r="BN53" s="373"/>
      <c r="BT53" s="373" t="str">
        <f>IF(AND(家族構成図!C8&lt;&gt;"",家族構成図!D8&lt;&gt;""),家族構成図!D8&amp;"歳","")</f>
        <v/>
      </c>
      <c r="BU53" s="373"/>
      <c r="BV53" s="373"/>
      <c r="BW53" s="373"/>
      <c r="CC53" s="373" t="str">
        <f>IF(AND(家族構成図!C9&lt;&gt;"",家族構成図!D9&lt;&gt;""),家族構成図!D9&amp;"歳","")</f>
        <v/>
      </c>
      <c r="CD53" s="373"/>
      <c r="CE53" s="373"/>
      <c r="CF53" s="373"/>
    </row>
    <row r="54" spans="42:84">
      <c r="AS54" s="373"/>
      <c r="AT54" s="373"/>
      <c r="AU54" s="373"/>
      <c r="AV54" s="373"/>
      <c r="BB54" s="373"/>
      <c r="BC54" s="373"/>
      <c r="BD54" s="373"/>
      <c r="BE54" s="373"/>
      <c r="BK54" s="373"/>
      <c r="BL54" s="373"/>
      <c r="BM54" s="373"/>
      <c r="BN54" s="373"/>
      <c r="BT54" s="373"/>
      <c r="BU54" s="373"/>
      <c r="BV54" s="373"/>
      <c r="BW54" s="373"/>
      <c r="CC54" s="373"/>
      <c r="CD54" s="373"/>
      <c r="CE54" s="373"/>
      <c r="CF54" s="373"/>
    </row>
  </sheetData>
  <mergeCells count="87">
    <mergeCell ref="CW25:CZ26"/>
    <mergeCell ref="CY11:DB12"/>
    <mergeCell ref="DM11:DP12"/>
    <mergeCell ref="DO25:DR26"/>
    <mergeCell ref="DF25:DI26"/>
    <mergeCell ref="DG16:DJ17"/>
    <mergeCell ref="DP16:DS17"/>
    <mergeCell ref="AS53:AV54"/>
    <mergeCell ref="AM39:AP40"/>
    <mergeCell ref="V39:Y40"/>
    <mergeCell ref="AL25:AO26"/>
    <mergeCell ref="AU25:AX26"/>
    <mergeCell ref="W30:Z31"/>
    <mergeCell ref="X25:AA26"/>
    <mergeCell ref="AN30:AQ31"/>
    <mergeCell ref="AT44:AW45"/>
    <mergeCell ref="CC53:CF54"/>
    <mergeCell ref="BT53:BW54"/>
    <mergeCell ref="BK53:BN54"/>
    <mergeCell ref="BB53:BE54"/>
    <mergeCell ref="BU44:BX45"/>
    <mergeCell ref="CD44:CG45"/>
    <mergeCell ref="BC44:BF45"/>
    <mergeCell ref="BL44:BO45"/>
    <mergeCell ref="CZ39:DC40"/>
    <mergeCell ref="BD39:BG40"/>
    <mergeCell ref="BR39:BU40"/>
    <mergeCell ref="CI39:CL40"/>
    <mergeCell ref="DN2:DQ3"/>
    <mergeCell ref="CZ2:DC3"/>
    <mergeCell ref="CH2:CK3"/>
    <mergeCell ref="BT2:BW3"/>
    <mergeCell ref="BE16:BH17"/>
    <mergeCell ref="DB16:DE17"/>
    <mergeCell ref="DK16:DN17"/>
    <mergeCell ref="DI2:DL3"/>
    <mergeCell ref="CE16:CH17"/>
    <mergeCell ref="BS11:BV12"/>
    <mergeCell ref="CG11:CJ12"/>
    <mergeCell ref="BQ25:BT26"/>
    <mergeCell ref="AX2:BA3"/>
    <mergeCell ref="AJ2:AM3"/>
    <mergeCell ref="AO2:AR3"/>
    <mergeCell ref="BC2:BF3"/>
    <mergeCell ref="CV30:CY31"/>
    <mergeCell ref="AI30:AL31"/>
    <mergeCell ref="CS16:CV17"/>
    <mergeCell ref="CX16:DA17"/>
    <mergeCell ref="DA30:DD31"/>
    <mergeCell ref="BR16:BU17"/>
    <mergeCell ref="CA16:CD17"/>
    <mergeCell ref="CJ16:CM17"/>
    <mergeCell ref="CU2:CX3"/>
    <mergeCell ref="CC2:CF3"/>
    <mergeCell ref="BO2:BR3"/>
    <mergeCell ref="BN30:BQ31"/>
    <mergeCell ref="F25:I26"/>
    <mergeCell ref="H11:K12"/>
    <mergeCell ref="V11:Y12"/>
    <mergeCell ref="AN11:AQ12"/>
    <mergeCell ref="BB11:BE12"/>
    <mergeCell ref="G16:J17"/>
    <mergeCell ref="BD25:BG26"/>
    <mergeCell ref="O25:R26"/>
    <mergeCell ref="AV16:AY17"/>
    <mergeCell ref="AM16:AP17"/>
    <mergeCell ref="Y16:AB17"/>
    <mergeCell ref="P16:S17"/>
    <mergeCell ref="AH16:AK17"/>
    <mergeCell ref="AQ16:AT17"/>
    <mergeCell ref="BZ25:CC26"/>
    <mergeCell ref="CI25:CL26"/>
    <mergeCell ref="R30:U31"/>
    <mergeCell ref="AZ16:BC17"/>
    <mergeCell ref="BM16:BP17"/>
    <mergeCell ref="BV16:BY17"/>
    <mergeCell ref="CJ30:CM31"/>
    <mergeCell ref="AZ30:BC31"/>
    <mergeCell ref="BS30:BV31"/>
    <mergeCell ref="CE30:CH31"/>
    <mergeCell ref="B16:E17"/>
    <mergeCell ref="K16:N17"/>
    <mergeCell ref="T16:W17"/>
    <mergeCell ref="I2:L3"/>
    <mergeCell ref="W2:Z3"/>
    <mergeCell ref="R2:U3"/>
    <mergeCell ref="D2:G3"/>
  </mergeCells>
  <phoneticPr fontId="2"/>
  <conditionalFormatting sqref="CJ30:CM31">
    <cfRule type="expression" dxfId="628" priority="53">
      <formula>$CJ$30="同居"</formula>
    </cfRule>
  </conditionalFormatting>
  <conditionalFormatting sqref="DA30:DD31">
    <cfRule type="expression" dxfId="627" priority="52">
      <formula>$DA$30="同居"</formula>
    </cfRule>
  </conditionalFormatting>
  <conditionalFormatting sqref="CD44:CG45">
    <cfRule type="expression" dxfId="626" priority="51">
      <formula>CD44="同居"</formula>
    </cfRule>
  </conditionalFormatting>
  <conditionalFormatting sqref="BU44:BX45">
    <cfRule type="expression" dxfId="625" priority="49">
      <formula>BU44="同居"</formula>
    </cfRule>
  </conditionalFormatting>
  <conditionalFormatting sqref="BL44:BO45">
    <cfRule type="expression" dxfId="624" priority="48">
      <formula>BL44="同居"</formula>
    </cfRule>
  </conditionalFormatting>
  <conditionalFormatting sqref="BC44:BF45">
    <cfRule type="expression" dxfId="623" priority="47">
      <formula>BC44="同居"</formula>
    </cfRule>
  </conditionalFormatting>
  <conditionalFormatting sqref="AT44:AW45">
    <cfRule type="expression" dxfId="622" priority="46">
      <formula>AT44="同居"</formula>
    </cfRule>
  </conditionalFormatting>
  <conditionalFormatting sqref="BS30:BV31">
    <cfRule type="expression" dxfId="621" priority="45">
      <formula>BS30="同居"</formula>
    </cfRule>
  </conditionalFormatting>
  <conditionalFormatting sqref="AN30:AQ31">
    <cfRule type="expression" dxfId="620" priority="44">
      <formula>AN30="同居"</formula>
    </cfRule>
  </conditionalFormatting>
  <conditionalFormatting sqref="W30:Z31">
    <cfRule type="expression" dxfId="619" priority="43">
      <formula>W30="同居"</formula>
    </cfRule>
  </conditionalFormatting>
  <conditionalFormatting sqref="G16:J17">
    <cfRule type="expression" dxfId="618" priority="42">
      <formula>G16="同居"</formula>
    </cfRule>
  </conditionalFormatting>
  <conditionalFormatting sqref="P16:S17">
    <cfRule type="expression" dxfId="617" priority="41">
      <formula>P16="同居"</formula>
    </cfRule>
  </conditionalFormatting>
  <conditionalFormatting sqref="Y16:AB17">
    <cfRule type="expression" dxfId="616" priority="40">
      <formula>Y16="同居"</formula>
    </cfRule>
  </conditionalFormatting>
  <conditionalFormatting sqref="AM16:AP17">
    <cfRule type="expression" dxfId="615" priority="39">
      <formula>AM16="同居"</formula>
    </cfRule>
  </conditionalFormatting>
  <conditionalFormatting sqref="AV16:AY17">
    <cfRule type="expression" dxfId="614" priority="38">
      <formula>AV16="同居"</formula>
    </cfRule>
  </conditionalFormatting>
  <conditionalFormatting sqref="BE16:BH17">
    <cfRule type="expression" dxfId="613" priority="37">
      <formula>BE16="同居"</formula>
    </cfRule>
  </conditionalFormatting>
  <conditionalFormatting sqref="BR16:BU17">
    <cfRule type="expression" dxfId="612" priority="36">
      <formula>BR16="同居"</formula>
    </cfRule>
  </conditionalFormatting>
  <conditionalFormatting sqref="CA16:CD17">
    <cfRule type="expression" dxfId="611" priority="35">
      <formula>CA16="同居"</formula>
    </cfRule>
  </conditionalFormatting>
  <conditionalFormatting sqref="CJ16:CM17">
    <cfRule type="expression" dxfId="610" priority="34">
      <formula>CJ16="同居"</formula>
    </cfRule>
  </conditionalFormatting>
  <conditionalFormatting sqref="CX16:DA17">
    <cfRule type="expression" dxfId="609" priority="33">
      <formula>CX16="同居"</formula>
    </cfRule>
  </conditionalFormatting>
  <conditionalFormatting sqref="DG16:DJ17">
    <cfRule type="expression" dxfId="608" priority="32">
      <formula>DG16="同居"</formula>
    </cfRule>
  </conditionalFormatting>
  <conditionalFormatting sqref="DP16:DS17">
    <cfRule type="expression" dxfId="607" priority="31">
      <formula>DP16="同居"</formula>
    </cfRule>
  </conditionalFormatting>
  <conditionalFormatting sqref="DN2:DQ3">
    <cfRule type="expression" dxfId="606" priority="30">
      <formula>DN2="同居"</formula>
    </cfRule>
  </conditionalFormatting>
  <conditionalFormatting sqref="CZ2:DC3">
    <cfRule type="expression" dxfId="605" priority="29">
      <formula>CZ2="同居"</formula>
    </cfRule>
  </conditionalFormatting>
  <conditionalFormatting sqref="CH2:CK3">
    <cfRule type="expression" dxfId="604" priority="28">
      <formula>CH2="同居"</formula>
    </cfRule>
  </conditionalFormatting>
  <conditionalFormatting sqref="BT2:BW3">
    <cfRule type="expression" dxfId="603" priority="27">
      <formula>BT2="同居"</formula>
    </cfRule>
  </conditionalFormatting>
  <conditionalFormatting sqref="BC2:BF3">
    <cfRule type="expression" dxfId="602" priority="26">
      <formula>BC2="同居"</formula>
    </cfRule>
  </conditionalFormatting>
  <conditionalFormatting sqref="AO2:AR3">
    <cfRule type="expression" dxfId="601" priority="25">
      <formula>AO2="同居"</formula>
    </cfRule>
  </conditionalFormatting>
  <conditionalFormatting sqref="W2:Z3">
    <cfRule type="expression" dxfId="600" priority="24">
      <formula>W2="同居"</formula>
    </cfRule>
  </conditionalFormatting>
  <conditionalFormatting sqref="I2:L3">
    <cfRule type="expression" dxfId="599" priority="23">
      <formula>I2="同居"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65" id="{31A05F37-7B09-4502-8D76-4C3B9D408238}">
            <xm:f>家族構成図!$C$5&lt;&gt;""</xm:f>
            <x14:dxf>
              <fill>
                <patternFill>
                  <bgColor theme="1"/>
                </patternFill>
              </fill>
            </x14:dxf>
          </x14:cfRule>
          <xm:sqref>AR46:AT46</xm:sqref>
        </x14:conditionalFormatting>
        <x14:conditionalFormatting xmlns:xm="http://schemas.microsoft.com/office/excel/2006/main">
          <x14:cfRule type="expression" priority="664" id="{DFD39959-6185-47D8-9297-1E53266F36DA}">
            <xm:f>家族構成図!$C$5&lt;&gt;""</xm:f>
            <x14:dxf>
              <fill>
                <patternFill>
                  <bgColor theme="1"/>
                </patternFill>
              </fill>
            </x14:dxf>
          </x14:cfRule>
          <xm:sqref>AV48:AV50</xm:sqref>
        </x14:conditionalFormatting>
        <x14:conditionalFormatting xmlns:xm="http://schemas.microsoft.com/office/excel/2006/main">
          <x14:cfRule type="expression" priority="663" id="{D8A1E19A-EA36-4D57-A8DB-0D9806376F20}">
            <xm:f>家族構成図!$C$5&lt;&gt;""</xm:f>
            <x14:dxf>
              <fill>
                <patternFill>
                  <bgColor theme="1"/>
                </patternFill>
              </fill>
            </x14:dxf>
          </x14:cfRule>
          <xm:sqref>AP48:AP50</xm:sqref>
        </x14:conditionalFormatting>
        <x14:conditionalFormatting xmlns:xm="http://schemas.microsoft.com/office/excel/2006/main">
          <x14:cfRule type="expression" priority="662" id="{501B85F3-3B6E-4B96-8C90-126644991216}">
            <xm:f>家族構成図!$C$5&lt;&gt;""</xm:f>
            <x14:dxf>
              <fill>
                <patternFill>
                  <bgColor theme="1"/>
                </patternFill>
              </fill>
            </x14:dxf>
          </x14:cfRule>
          <xm:sqref>AR52:AT52</xm:sqref>
        </x14:conditionalFormatting>
        <x14:conditionalFormatting xmlns:xm="http://schemas.microsoft.com/office/excel/2006/main">
          <x14:cfRule type="expression" priority="661" id="{E71E0BE5-3D6D-4B85-98E8-990E487A349F}">
            <xm:f>家族構成図!$C$5&lt;&gt;""</xm:f>
            <x14:dxf>
              <fill>
                <patternFill>
                  <bgColor theme="1"/>
                </patternFill>
              </fill>
            </x14:dxf>
          </x14:cfRule>
          <xm:sqref>AS41:AS45</xm:sqref>
        </x14:conditionalFormatting>
        <x14:conditionalFormatting xmlns:xm="http://schemas.microsoft.com/office/excel/2006/main">
          <x14:cfRule type="expression" priority="660" id="{24F768AF-DD74-4B9A-8482-B97116D96072}">
            <xm:f>家族構成図!$C$5&lt;&gt;""</xm:f>
            <x14:dxf>
              <fill>
                <patternFill>
                  <bgColor theme="1"/>
                </patternFill>
              </fill>
            </x14:dxf>
          </x14:cfRule>
          <xm:sqref>AT41:BA41</xm:sqref>
        </x14:conditionalFormatting>
        <x14:conditionalFormatting xmlns:xm="http://schemas.microsoft.com/office/excel/2006/main">
          <x14:cfRule type="expression" priority="658" id="{4739A156-B901-4DB5-815A-36346DD73368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AP46</xm:sqref>
        </x14:conditionalFormatting>
        <x14:conditionalFormatting xmlns:xm="http://schemas.microsoft.com/office/excel/2006/main">
          <x14:cfRule type="expression" priority="657" id="{4DF500EC-CD09-49A5-9275-4A45BB7DB514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AQ46</xm:sqref>
        </x14:conditionalFormatting>
        <x14:conditionalFormatting xmlns:xm="http://schemas.microsoft.com/office/excel/2006/main">
          <x14:cfRule type="expression" priority="656" id="{9CD95D58-1600-4BAD-84EC-625CEB68575D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AP47</xm:sqref>
        </x14:conditionalFormatting>
        <x14:conditionalFormatting xmlns:xm="http://schemas.microsoft.com/office/excel/2006/main">
          <x14:cfRule type="expression" priority="655" id="{00BB5F60-1C7C-46D7-9AE1-6A366B144A31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AP51</xm:sqref>
        </x14:conditionalFormatting>
        <x14:conditionalFormatting xmlns:xm="http://schemas.microsoft.com/office/excel/2006/main">
          <x14:cfRule type="expression" priority="654" id="{DF1A60A7-F8B1-4E95-8188-73D322CF34C9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AP52</xm:sqref>
        </x14:conditionalFormatting>
        <x14:conditionalFormatting xmlns:xm="http://schemas.microsoft.com/office/excel/2006/main">
          <x14:cfRule type="expression" priority="653" id="{6D758169-7CDB-4E33-8816-D75A26D6BD39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AQ52</xm:sqref>
        </x14:conditionalFormatting>
        <x14:conditionalFormatting xmlns:xm="http://schemas.microsoft.com/office/excel/2006/main">
          <x14:cfRule type="expression" priority="652" id="{4081C05A-81FB-49DF-94B7-C594DF266DDC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AU52</xm:sqref>
        </x14:conditionalFormatting>
        <x14:conditionalFormatting xmlns:xm="http://schemas.microsoft.com/office/excel/2006/main">
          <x14:cfRule type="expression" priority="651" id="{79009234-FF56-453E-A0DB-8BF4A8415FA3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AV52</xm:sqref>
        </x14:conditionalFormatting>
        <x14:conditionalFormatting xmlns:xm="http://schemas.microsoft.com/office/excel/2006/main">
          <x14:cfRule type="expression" priority="650" id="{287262EA-A063-4B8B-9E36-1123FE8F2DF9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AV51</xm:sqref>
        </x14:conditionalFormatting>
        <x14:conditionalFormatting xmlns:xm="http://schemas.microsoft.com/office/excel/2006/main">
          <x14:cfRule type="expression" priority="649" id="{44436F15-E9A4-465C-8F58-4792B08830FB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AV47</xm:sqref>
        </x14:conditionalFormatting>
        <x14:conditionalFormatting xmlns:xm="http://schemas.microsoft.com/office/excel/2006/main">
          <x14:cfRule type="expression" priority="648" id="{4B1FD673-3AB4-486E-9382-54E830464B4A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AV46</xm:sqref>
        </x14:conditionalFormatting>
        <x14:conditionalFormatting xmlns:xm="http://schemas.microsoft.com/office/excel/2006/main">
          <x14:cfRule type="expression" priority="647" id="{6F1E617F-91BD-4D49-9425-18E43AEB8996}">
            <xm:f>家族構成図!$C$5="男"</xm:f>
            <x14:dxf>
              <fill>
                <patternFill>
                  <bgColor theme="1"/>
                </patternFill>
              </fill>
            </x14:dxf>
          </x14:cfRule>
          <xm:sqref>AU46</xm:sqref>
        </x14:conditionalFormatting>
        <x14:conditionalFormatting xmlns:xm="http://schemas.microsoft.com/office/excel/2006/main">
          <x14:cfRule type="expression" priority="646" id="{A59019D0-7BD0-49A0-8200-93FC2612368D}">
            <xm:f>家族構成図!$C$5="女"</xm:f>
            <x14:dxf>
              <fill>
                <patternFill>
                  <bgColor theme="1"/>
                </patternFill>
              </fill>
            </x14:dxf>
          </x14:cfRule>
          <xm:sqref>AQ47</xm:sqref>
        </x14:conditionalFormatting>
        <x14:conditionalFormatting xmlns:xm="http://schemas.microsoft.com/office/excel/2006/main">
          <x14:cfRule type="expression" priority="645" id="{2A8B659F-F186-4945-A1FE-51D24C9B5DE7}">
            <xm:f>家族構成図!$C$5="女"</xm:f>
            <x14:dxf>
              <fill>
                <patternFill>
                  <bgColor theme="1"/>
                </patternFill>
              </fill>
            </x14:dxf>
          </x14:cfRule>
          <xm:sqref>AU47</xm:sqref>
        </x14:conditionalFormatting>
        <x14:conditionalFormatting xmlns:xm="http://schemas.microsoft.com/office/excel/2006/main">
          <x14:cfRule type="expression" priority="644" id="{49243DCC-0AD1-4B3D-BD42-493E35F70D27}">
            <xm:f>家族構成図!$C$5="女"</xm:f>
            <x14:dxf>
              <fill>
                <patternFill>
                  <bgColor theme="1"/>
                </patternFill>
              </fill>
            </x14:dxf>
          </x14:cfRule>
          <xm:sqref>AU51</xm:sqref>
        </x14:conditionalFormatting>
        <x14:conditionalFormatting xmlns:xm="http://schemas.microsoft.com/office/excel/2006/main">
          <x14:cfRule type="expression" priority="643" id="{5E89C62A-DF54-4E10-AF0F-729FA149C2CB}">
            <xm:f>家族構成図!$C$5="女"</xm:f>
            <x14:dxf>
              <fill>
                <patternFill>
                  <bgColor theme="1"/>
                </patternFill>
              </fill>
            </x14:dxf>
          </x14:cfRule>
          <xm:sqref>AQ51</xm:sqref>
        </x14:conditionalFormatting>
        <x14:conditionalFormatting xmlns:xm="http://schemas.microsoft.com/office/excel/2006/main">
          <x14:cfRule type="expression" priority="642" id="{9DBDCC5E-D17C-4003-8D07-BE61E20B54EC}">
            <xm:f>家族構成図!$C$6&lt;&gt;""</xm:f>
            <x14:dxf>
              <fill>
                <patternFill>
                  <bgColor theme="1"/>
                </patternFill>
              </fill>
            </x14:dxf>
          </x14:cfRule>
          <xm:sqref>BB42</xm:sqref>
        </x14:conditionalFormatting>
        <x14:conditionalFormatting xmlns:xm="http://schemas.microsoft.com/office/excel/2006/main">
          <x14:cfRule type="expression" priority="641" id="{19399F6E-D3CA-4623-956F-C6C8635DB9AB}">
            <xm:f>家族構成図!$C$6&lt;&gt;""</xm:f>
            <x14:dxf>
              <fill>
                <patternFill>
                  <bgColor theme="1"/>
                </patternFill>
              </fill>
            </x14:dxf>
          </x14:cfRule>
          <xm:sqref>BB43:BB45</xm:sqref>
        </x14:conditionalFormatting>
        <x14:conditionalFormatting xmlns:xm="http://schemas.microsoft.com/office/excel/2006/main">
          <x14:cfRule type="expression" priority="636" id="{FEC7B304-DC99-4FC8-A001-70C9C3D9FF16}">
            <xm:f>家族構成図!$C$6&lt;&gt;""</xm:f>
            <x14:dxf>
              <fill>
                <patternFill>
                  <bgColor theme="1"/>
                </patternFill>
              </fill>
            </x14:dxf>
          </x14:cfRule>
          <xm:sqref>BA46:BC46</xm:sqref>
        </x14:conditionalFormatting>
        <x14:conditionalFormatting xmlns:xm="http://schemas.microsoft.com/office/excel/2006/main">
          <x14:cfRule type="expression" priority="635" id="{A21FB69D-6023-4D26-B98A-43A4A4375D96}">
            <xm:f>家族構成図!$C$6&lt;&gt;""</xm:f>
            <x14:dxf>
              <fill>
                <patternFill>
                  <bgColor theme="1"/>
                </patternFill>
              </fill>
            </x14:dxf>
          </x14:cfRule>
          <xm:sqref>AY48:AY50</xm:sqref>
        </x14:conditionalFormatting>
        <x14:conditionalFormatting xmlns:xm="http://schemas.microsoft.com/office/excel/2006/main">
          <x14:cfRule type="expression" priority="634" id="{2B7B7283-29E3-442F-905C-37A18D628C63}">
            <xm:f>家族構成図!$C$6&lt;&gt;""</xm:f>
            <x14:dxf>
              <fill>
                <patternFill>
                  <bgColor theme="1"/>
                </patternFill>
              </fill>
            </x14:dxf>
          </x14:cfRule>
          <xm:sqref>BA52:BC52</xm:sqref>
        </x14:conditionalFormatting>
        <x14:conditionalFormatting xmlns:xm="http://schemas.microsoft.com/office/excel/2006/main">
          <x14:cfRule type="expression" priority="633" id="{D606FE83-F7DE-45E6-8E73-4E88AF63A2D5}">
            <xm:f>家族構成図!$C$6&lt;&gt;""</xm:f>
            <x14:dxf>
              <fill>
                <patternFill>
                  <bgColor theme="1"/>
                </patternFill>
              </fill>
            </x14:dxf>
          </x14:cfRule>
          <xm:sqref>BE48:BE50</xm:sqref>
        </x14:conditionalFormatting>
        <x14:conditionalFormatting xmlns:xm="http://schemas.microsoft.com/office/excel/2006/main">
          <x14:cfRule type="expression" priority="632" id="{6EEF97E7-0456-4844-BD48-86351DD937DE}">
            <xm:f>家族構成図!$C$6="女"</xm:f>
            <x14:dxf>
              <fill>
                <patternFill>
                  <bgColor theme="1"/>
                </patternFill>
              </fill>
            </x14:dxf>
          </x14:cfRule>
          <xm:sqref>AZ47</xm:sqref>
        </x14:conditionalFormatting>
        <x14:conditionalFormatting xmlns:xm="http://schemas.microsoft.com/office/excel/2006/main">
          <x14:cfRule type="expression" priority="631" id="{D889571C-D96A-41D4-B775-174F2C3D92F5}">
            <xm:f>家族構成図!$C$6="女"</xm:f>
            <x14:dxf>
              <fill>
                <patternFill>
                  <bgColor theme="1"/>
                </patternFill>
              </fill>
            </x14:dxf>
          </x14:cfRule>
          <xm:sqref>AZ51</xm:sqref>
        </x14:conditionalFormatting>
        <x14:conditionalFormatting xmlns:xm="http://schemas.microsoft.com/office/excel/2006/main">
          <x14:cfRule type="expression" priority="630" id="{1CDD9FC0-51F9-400F-A787-6FA4DF48E5F2}">
            <xm:f>家族構成図!$C$6="女"</xm:f>
            <x14:dxf>
              <fill>
                <patternFill>
                  <bgColor theme="1"/>
                </patternFill>
              </fill>
            </x14:dxf>
          </x14:cfRule>
          <xm:sqref>BD51</xm:sqref>
        </x14:conditionalFormatting>
        <x14:conditionalFormatting xmlns:xm="http://schemas.microsoft.com/office/excel/2006/main">
          <x14:cfRule type="expression" priority="629" id="{BD738025-C239-441B-9A64-10DB3379CBAD}">
            <xm:f>家族構成図!$C$6="女"</xm:f>
            <x14:dxf>
              <fill>
                <patternFill>
                  <bgColor theme="1"/>
                </patternFill>
              </fill>
            </x14:dxf>
          </x14:cfRule>
          <xm:sqref>BD47</xm:sqref>
        </x14:conditionalFormatting>
        <x14:conditionalFormatting xmlns:xm="http://schemas.microsoft.com/office/excel/2006/main">
          <x14:cfRule type="expression" priority="628" id="{67884CFD-A351-47CC-96BA-35C21AF9AA95}">
            <xm:f>家族構成図!$C$6="男"</xm:f>
            <x14:dxf>
              <fill>
                <patternFill>
                  <bgColor theme="1"/>
                </patternFill>
              </fill>
            </x14:dxf>
          </x14:cfRule>
          <xm:sqref>AZ46</xm:sqref>
        </x14:conditionalFormatting>
        <x14:conditionalFormatting xmlns:xm="http://schemas.microsoft.com/office/excel/2006/main">
          <x14:cfRule type="expression" priority="627" id="{DF1D082A-0B76-44CB-B84D-A5264A0F38D4}">
            <xm:f>家族構成図!$C$6="男"</xm:f>
            <x14:dxf>
              <fill>
                <patternFill>
                  <bgColor theme="1"/>
                </patternFill>
              </fill>
            </x14:dxf>
          </x14:cfRule>
          <xm:sqref>AY46:AY47</xm:sqref>
        </x14:conditionalFormatting>
        <x14:conditionalFormatting xmlns:xm="http://schemas.microsoft.com/office/excel/2006/main">
          <x14:cfRule type="expression" priority="626" id="{CD7CCB44-120F-47E7-91DA-422895E5897E}">
            <xm:f>家族構成図!$C$6="男"</xm:f>
            <x14:dxf>
              <fill>
                <patternFill>
                  <bgColor theme="1"/>
                </patternFill>
              </fill>
            </x14:dxf>
          </x14:cfRule>
          <xm:sqref>AY51:AY52</xm:sqref>
        </x14:conditionalFormatting>
        <x14:conditionalFormatting xmlns:xm="http://schemas.microsoft.com/office/excel/2006/main">
          <x14:cfRule type="expression" priority="625" id="{94DA5C2E-587D-4D6D-B97E-D2D294384036}">
            <xm:f>家族構成図!$C$6="男"</xm:f>
            <x14:dxf>
              <fill>
                <patternFill>
                  <bgColor theme="1"/>
                </patternFill>
              </fill>
            </x14:dxf>
          </x14:cfRule>
          <xm:sqref>AZ52</xm:sqref>
        </x14:conditionalFormatting>
        <x14:conditionalFormatting xmlns:xm="http://schemas.microsoft.com/office/excel/2006/main">
          <x14:cfRule type="expression" priority="624" id="{3B796A8D-BA7C-4860-825C-E8F31460FA03}">
            <xm:f>家族構成図!$C$6="男"</xm:f>
            <x14:dxf>
              <fill>
                <patternFill>
                  <bgColor theme="1"/>
                </patternFill>
              </fill>
            </x14:dxf>
          </x14:cfRule>
          <xm:sqref>BD52:BE52</xm:sqref>
        </x14:conditionalFormatting>
        <x14:conditionalFormatting xmlns:xm="http://schemas.microsoft.com/office/excel/2006/main">
          <x14:cfRule type="expression" priority="623" id="{78CD6287-9F93-4556-B843-B9C2947BED0D}">
            <xm:f>家族構成図!$C$6="男"</xm:f>
            <x14:dxf>
              <fill>
                <patternFill>
                  <bgColor theme="1"/>
                </patternFill>
              </fill>
            </x14:dxf>
          </x14:cfRule>
          <xm:sqref>BE51</xm:sqref>
        </x14:conditionalFormatting>
        <x14:conditionalFormatting xmlns:xm="http://schemas.microsoft.com/office/excel/2006/main">
          <x14:cfRule type="expression" priority="622" id="{5C53949E-A4BF-4FF0-9379-0EB3C926DF8A}">
            <xm:f>家族構成図!$C$6="男"</xm:f>
            <x14:dxf>
              <fill>
                <patternFill>
                  <bgColor theme="1"/>
                </patternFill>
              </fill>
            </x14:dxf>
          </x14:cfRule>
          <xm:sqref>BE46:BE47</xm:sqref>
        </x14:conditionalFormatting>
        <x14:conditionalFormatting xmlns:xm="http://schemas.microsoft.com/office/excel/2006/main">
          <x14:cfRule type="expression" priority="621" id="{634F275E-F5F8-4D83-A273-519D28F7BFC6}">
            <xm:f>家族構成図!$C$6="男"</xm:f>
            <x14:dxf>
              <fill>
                <patternFill>
                  <bgColor theme="1"/>
                </patternFill>
              </fill>
            </x14:dxf>
          </x14:cfRule>
          <xm:sqref>BD46</xm:sqref>
        </x14:conditionalFormatting>
        <x14:conditionalFormatting xmlns:xm="http://schemas.microsoft.com/office/excel/2006/main">
          <x14:cfRule type="expression" priority="618" id="{29B99220-1A5C-437D-B9F4-CBBB4ED09CA3}">
            <xm:f>家族構成図!$C$7&lt;&gt;""</xm:f>
            <x14:dxf>
              <fill>
                <patternFill>
                  <bgColor theme="1"/>
                </patternFill>
              </fill>
            </x14:dxf>
          </x14:cfRule>
          <xm:sqref>BK42</xm:sqref>
        </x14:conditionalFormatting>
        <x14:conditionalFormatting xmlns:xm="http://schemas.microsoft.com/office/excel/2006/main">
          <x14:cfRule type="expression" priority="617" id="{66ACB81F-EFBB-4481-A0CF-BCA814310CDF}">
            <xm:f>家族構成図!$C$7&lt;&gt;""</xm:f>
            <x14:dxf>
              <fill>
                <patternFill>
                  <bgColor theme="1"/>
                </patternFill>
              </fill>
            </x14:dxf>
          </x14:cfRule>
          <xm:sqref>BK43:BK45</xm:sqref>
        </x14:conditionalFormatting>
        <x14:conditionalFormatting xmlns:xm="http://schemas.microsoft.com/office/excel/2006/main">
          <x14:cfRule type="expression" priority="616" id="{A758C661-EA5D-45FA-9548-BBB93DA90537}">
            <xm:f>家族構成図!$C$7&lt;&gt;""</xm:f>
            <x14:dxf>
              <fill>
                <patternFill>
                  <bgColor theme="1"/>
                </patternFill>
              </fill>
            </x14:dxf>
          </x14:cfRule>
          <xm:sqref>BJ46:BL46</xm:sqref>
        </x14:conditionalFormatting>
        <x14:conditionalFormatting xmlns:xm="http://schemas.microsoft.com/office/excel/2006/main">
          <x14:cfRule type="expression" priority="615" id="{17949639-F455-4B33-A6C1-5B50025D14E9}">
            <xm:f>家族構成図!$C$7&lt;&gt;""</xm:f>
            <x14:dxf>
              <fill>
                <patternFill>
                  <bgColor theme="1"/>
                </patternFill>
              </fill>
            </x14:dxf>
          </x14:cfRule>
          <xm:sqref>BH48:BH50</xm:sqref>
        </x14:conditionalFormatting>
        <x14:conditionalFormatting xmlns:xm="http://schemas.microsoft.com/office/excel/2006/main">
          <x14:cfRule type="expression" priority="614" id="{429E0739-F024-417A-BDB9-8A3764250CA7}">
            <xm:f>家族構成図!$C$7&lt;&gt;""</xm:f>
            <x14:dxf>
              <fill>
                <patternFill>
                  <bgColor theme="1"/>
                </patternFill>
              </fill>
            </x14:dxf>
          </x14:cfRule>
          <xm:sqref>BJ52:BL52</xm:sqref>
        </x14:conditionalFormatting>
        <x14:conditionalFormatting xmlns:xm="http://schemas.microsoft.com/office/excel/2006/main">
          <x14:cfRule type="expression" priority="613" id="{F0EBF294-81DE-4D1E-AEA6-9500E52DF628}">
            <xm:f>家族構成図!$C$7&lt;&gt;""</xm:f>
            <x14:dxf>
              <fill>
                <patternFill>
                  <bgColor theme="1"/>
                </patternFill>
              </fill>
            </x14:dxf>
          </x14:cfRule>
          <xm:sqref>BN48:BN50</xm:sqref>
        </x14:conditionalFormatting>
        <x14:conditionalFormatting xmlns:xm="http://schemas.microsoft.com/office/excel/2006/main">
          <x14:cfRule type="expression" priority="612" id="{6F4FEBA3-007D-4229-B780-06CC2877AAF2}">
            <xm:f>家族構成図!$C$7="女"</xm:f>
            <x14:dxf>
              <fill>
                <patternFill>
                  <bgColor theme="1"/>
                </patternFill>
              </fill>
            </x14:dxf>
          </x14:cfRule>
          <xm:sqref>BM47</xm:sqref>
        </x14:conditionalFormatting>
        <x14:conditionalFormatting xmlns:xm="http://schemas.microsoft.com/office/excel/2006/main">
          <x14:cfRule type="expression" priority="611" id="{73171F79-77A7-4534-B938-9E91A1C4C5A1}">
            <xm:f>家族構成図!$C$7="女"</xm:f>
            <x14:dxf>
              <fill>
                <patternFill>
                  <bgColor theme="1"/>
                </patternFill>
              </fill>
            </x14:dxf>
          </x14:cfRule>
          <xm:sqref>BI47</xm:sqref>
        </x14:conditionalFormatting>
        <x14:conditionalFormatting xmlns:xm="http://schemas.microsoft.com/office/excel/2006/main">
          <x14:cfRule type="expression" priority="610" id="{B7196E87-C01D-4A8C-9A0F-4419BDE08E43}">
            <xm:f>家族構成図!$C$7="女"</xm:f>
            <x14:dxf>
              <fill>
                <patternFill>
                  <bgColor theme="1"/>
                </patternFill>
              </fill>
            </x14:dxf>
          </x14:cfRule>
          <xm:sqref>BI51</xm:sqref>
        </x14:conditionalFormatting>
        <x14:conditionalFormatting xmlns:xm="http://schemas.microsoft.com/office/excel/2006/main">
          <x14:cfRule type="expression" priority="609" id="{2919F5DA-021A-45B5-A120-4BB3F4CB0295}">
            <xm:f>家族構成図!$C$7="女"</xm:f>
            <x14:dxf>
              <fill>
                <patternFill>
                  <bgColor theme="1"/>
                </patternFill>
              </fill>
            </x14:dxf>
          </x14:cfRule>
          <xm:sqref>BM51</xm:sqref>
        </x14:conditionalFormatting>
        <x14:conditionalFormatting xmlns:xm="http://schemas.microsoft.com/office/excel/2006/main">
          <x14:cfRule type="expression" priority="608" id="{D964CF19-6F70-4E39-B605-96708E79120D}">
            <xm:f>家族構成図!$C$7="男"</xm:f>
            <x14:dxf>
              <fill>
                <patternFill>
                  <bgColor theme="1"/>
                </patternFill>
              </fill>
            </x14:dxf>
          </x14:cfRule>
          <xm:sqref>BN47</xm:sqref>
        </x14:conditionalFormatting>
        <x14:conditionalFormatting xmlns:xm="http://schemas.microsoft.com/office/excel/2006/main">
          <x14:cfRule type="expression" priority="607" id="{9D6594AD-080E-4B80-897C-ACE491CE224D}">
            <xm:f>家族構成図!$C$7="男"</xm:f>
            <x14:dxf>
              <fill>
                <patternFill>
                  <bgColor theme="1"/>
                </patternFill>
              </fill>
            </x14:dxf>
          </x14:cfRule>
          <xm:sqref>BM46:BN46</xm:sqref>
        </x14:conditionalFormatting>
        <x14:conditionalFormatting xmlns:xm="http://schemas.microsoft.com/office/excel/2006/main">
          <x14:cfRule type="expression" priority="606" id="{7C0CB056-5E84-499B-9197-755A68AB1F54}">
            <xm:f>家族構成図!$C$7="男"</xm:f>
            <x14:dxf>
              <fill>
                <patternFill>
                  <bgColor theme="1"/>
                </patternFill>
              </fill>
            </x14:dxf>
          </x14:cfRule>
          <xm:sqref>BH46:BI46</xm:sqref>
        </x14:conditionalFormatting>
        <x14:conditionalFormatting xmlns:xm="http://schemas.microsoft.com/office/excel/2006/main">
          <x14:cfRule type="expression" priority="605" id="{B051DE94-EC72-490C-9A8C-796E1912EFA5}">
            <xm:f>家族構成図!$C$7="男"</xm:f>
            <x14:dxf>
              <fill>
                <patternFill>
                  <bgColor theme="1"/>
                </patternFill>
              </fill>
            </x14:dxf>
          </x14:cfRule>
          <xm:sqref>BH47</xm:sqref>
        </x14:conditionalFormatting>
        <x14:conditionalFormatting xmlns:xm="http://schemas.microsoft.com/office/excel/2006/main">
          <x14:cfRule type="expression" priority="604" id="{8DC2BD10-6DD2-487B-B195-6F05C2DDC3C1}">
            <xm:f>家族構成図!$C$7="男"</xm:f>
            <x14:dxf>
              <fill>
                <patternFill>
                  <bgColor theme="1"/>
                </patternFill>
              </fill>
            </x14:dxf>
          </x14:cfRule>
          <xm:sqref>BH51:BH52</xm:sqref>
        </x14:conditionalFormatting>
        <x14:conditionalFormatting xmlns:xm="http://schemas.microsoft.com/office/excel/2006/main">
          <x14:cfRule type="expression" priority="603" id="{BF8770C2-ED77-4197-BE1D-59658DB0D576}">
            <xm:f>家族構成図!$C$7="男"</xm:f>
            <x14:dxf>
              <fill>
                <patternFill>
                  <bgColor theme="1"/>
                </patternFill>
              </fill>
            </x14:dxf>
          </x14:cfRule>
          <xm:sqref>BI52</xm:sqref>
        </x14:conditionalFormatting>
        <x14:conditionalFormatting xmlns:xm="http://schemas.microsoft.com/office/excel/2006/main">
          <x14:cfRule type="expression" priority="602" id="{DE042EEC-F7E1-4532-A08A-076E5D47E51A}">
            <xm:f>家族構成図!$C$7="男"</xm:f>
            <x14:dxf>
              <fill>
                <patternFill>
                  <bgColor theme="1"/>
                </patternFill>
              </fill>
            </x14:dxf>
          </x14:cfRule>
          <xm:sqref>BM52:BN52</xm:sqref>
        </x14:conditionalFormatting>
        <x14:conditionalFormatting xmlns:xm="http://schemas.microsoft.com/office/excel/2006/main">
          <x14:cfRule type="expression" priority="601" id="{237AD0BF-AB82-4940-8A6D-188E95D874E7}">
            <xm:f>家族構成図!$C$7="男"</xm:f>
            <x14:dxf>
              <fill>
                <patternFill>
                  <bgColor theme="1"/>
                </patternFill>
              </fill>
            </x14:dxf>
          </x14:cfRule>
          <xm:sqref>BN51</xm:sqref>
        </x14:conditionalFormatting>
        <x14:conditionalFormatting xmlns:xm="http://schemas.microsoft.com/office/excel/2006/main">
          <x14:cfRule type="expression" priority="600" id="{01EF8E09-4AA2-4361-B8C0-1C7B7F0F2091}">
            <xm:f>家族構成図!$C$8&lt;&gt;""</xm:f>
            <x14:dxf>
              <fill>
                <patternFill>
                  <bgColor theme="1"/>
                </patternFill>
              </fill>
            </x14:dxf>
          </x14:cfRule>
          <xm:sqref>BT42</xm:sqref>
        </x14:conditionalFormatting>
        <x14:conditionalFormatting xmlns:xm="http://schemas.microsoft.com/office/excel/2006/main">
          <x14:cfRule type="expression" priority="599" id="{634993F2-E43A-4650-8CF1-E922DD94D2B5}">
            <xm:f>家族構成図!$C$8&lt;&gt;""</xm:f>
            <x14:dxf>
              <fill>
                <patternFill>
                  <bgColor theme="1"/>
                </patternFill>
              </fill>
            </x14:dxf>
          </x14:cfRule>
          <xm:sqref>BT43:BT45</xm:sqref>
        </x14:conditionalFormatting>
        <x14:conditionalFormatting xmlns:xm="http://schemas.microsoft.com/office/excel/2006/main">
          <x14:cfRule type="expression" priority="598" id="{6471286E-FB84-428F-BB80-8907201045D5}">
            <xm:f>家族構成図!$C$8&lt;&gt;""</xm:f>
            <x14:dxf>
              <fill>
                <patternFill>
                  <bgColor theme="1"/>
                </patternFill>
              </fill>
            </x14:dxf>
          </x14:cfRule>
          <xm:sqref>BS46:BU46</xm:sqref>
        </x14:conditionalFormatting>
        <x14:conditionalFormatting xmlns:xm="http://schemas.microsoft.com/office/excel/2006/main">
          <x14:cfRule type="expression" priority="597" id="{20889AC5-A1B3-4FF8-9ADA-ABC09B2C3B7F}">
            <xm:f>家族構成図!$C$8&lt;&gt;""</xm:f>
            <x14:dxf>
              <fill>
                <patternFill>
                  <bgColor theme="1"/>
                </patternFill>
              </fill>
            </x14:dxf>
          </x14:cfRule>
          <xm:sqref>BQ48:BQ50</xm:sqref>
        </x14:conditionalFormatting>
        <x14:conditionalFormatting xmlns:xm="http://schemas.microsoft.com/office/excel/2006/main">
          <x14:cfRule type="expression" priority="596" id="{299742A5-5FF8-4DD4-A8FF-B27B347B9318}">
            <xm:f>家族構成図!$C$8&lt;&gt;""</xm:f>
            <x14:dxf>
              <fill>
                <patternFill>
                  <bgColor theme="1"/>
                </patternFill>
              </fill>
            </x14:dxf>
          </x14:cfRule>
          <xm:sqref>BS52:BU52</xm:sqref>
        </x14:conditionalFormatting>
        <x14:conditionalFormatting xmlns:xm="http://schemas.microsoft.com/office/excel/2006/main">
          <x14:cfRule type="expression" priority="595" id="{08B87082-B753-4E67-BA3D-062FFA27A77F}">
            <xm:f>家族構成図!$C$8&lt;&gt;""</xm:f>
            <x14:dxf>
              <fill>
                <patternFill>
                  <bgColor theme="1"/>
                </patternFill>
              </fill>
            </x14:dxf>
          </x14:cfRule>
          <xm:sqref>BW48:BW50</xm:sqref>
        </x14:conditionalFormatting>
        <x14:conditionalFormatting xmlns:xm="http://schemas.microsoft.com/office/excel/2006/main">
          <x14:cfRule type="expression" priority="594" id="{1B43E7BC-D11C-40A2-8CB4-96562B0278DA}">
            <xm:f>家族構成図!$C$8="女"</xm:f>
            <x14:dxf>
              <fill>
                <patternFill>
                  <bgColor theme="1"/>
                </patternFill>
              </fill>
            </x14:dxf>
          </x14:cfRule>
          <xm:sqref>BV47</xm:sqref>
        </x14:conditionalFormatting>
        <x14:conditionalFormatting xmlns:xm="http://schemas.microsoft.com/office/excel/2006/main">
          <x14:cfRule type="expression" priority="593" id="{791B372C-E414-4FE8-824C-393A93F19CC6}">
            <xm:f>家族構成図!$C$8="女"</xm:f>
            <x14:dxf>
              <fill>
                <patternFill>
                  <bgColor theme="1"/>
                </patternFill>
              </fill>
            </x14:dxf>
          </x14:cfRule>
          <xm:sqref>BR47</xm:sqref>
        </x14:conditionalFormatting>
        <x14:conditionalFormatting xmlns:xm="http://schemas.microsoft.com/office/excel/2006/main">
          <x14:cfRule type="expression" priority="592" id="{F96F2288-56F2-48A3-8135-2E2F9C960044}">
            <xm:f>家族構成図!$C$8="女"</xm:f>
            <x14:dxf>
              <fill>
                <patternFill>
                  <bgColor theme="1"/>
                </patternFill>
              </fill>
            </x14:dxf>
          </x14:cfRule>
          <xm:sqref>BR51</xm:sqref>
        </x14:conditionalFormatting>
        <x14:conditionalFormatting xmlns:xm="http://schemas.microsoft.com/office/excel/2006/main">
          <x14:cfRule type="expression" priority="591" id="{F1DD603D-E1EE-42B3-B2BA-045419CA9C0D}">
            <xm:f>家族構成図!$C$8="女"</xm:f>
            <x14:dxf>
              <fill>
                <patternFill>
                  <bgColor theme="1"/>
                </patternFill>
              </fill>
            </x14:dxf>
          </x14:cfRule>
          <xm:sqref>BV51</xm:sqref>
        </x14:conditionalFormatting>
        <x14:conditionalFormatting xmlns:xm="http://schemas.microsoft.com/office/excel/2006/main">
          <x14:cfRule type="expression" priority="590" id="{3D38BD17-1A67-4D77-A535-31BD40F915BC}">
            <xm:f>家族構成図!$C$8="男"</xm:f>
            <x14:dxf>
              <fill>
                <patternFill>
                  <bgColor theme="1"/>
                </patternFill>
              </fill>
            </x14:dxf>
          </x14:cfRule>
          <xm:sqref>BV46</xm:sqref>
        </x14:conditionalFormatting>
        <x14:conditionalFormatting xmlns:xm="http://schemas.microsoft.com/office/excel/2006/main">
          <x14:cfRule type="expression" priority="589" id="{2B944F83-7880-42AC-98CF-156775CE2DA4}">
            <xm:f>家族構成図!$C$8="男"</xm:f>
            <x14:dxf>
              <fill>
                <patternFill>
                  <bgColor theme="1"/>
                </patternFill>
              </fill>
            </x14:dxf>
          </x14:cfRule>
          <xm:sqref>BW46:BW47</xm:sqref>
        </x14:conditionalFormatting>
        <x14:conditionalFormatting xmlns:xm="http://schemas.microsoft.com/office/excel/2006/main">
          <x14:cfRule type="expression" priority="588" id="{724A4C8D-D2C0-425A-828D-4B42D2E2AC2F}">
            <xm:f>家族構成図!$C$8="男"</xm:f>
            <x14:dxf>
              <fill>
                <patternFill>
                  <bgColor theme="1"/>
                </patternFill>
              </fill>
            </x14:dxf>
          </x14:cfRule>
          <xm:sqref>BW51:BW52</xm:sqref>
        </x14:conditionalFormatting>
        <x14:conditionalFormatting xmlns:xm="http://schemas.microsoft.com/office/excel/2006/main">
          <x14:cfRule type="expression" priority="587" id="{7D333640-FFFC-45B3-A26F-48CC82E8100A}">
            <xm:f>家族構成図!$C$8="男"</xm:f>
            <x14:dxf>
              <fill>
                <patternFill>
                  <bgColor theme="1"/>
                </patternFill>
              </fill>
            </x14:dxf>
          </x14:cfRule>
          <xm:sqref>BV52</xm:sqref>
        </x14:conditionalFormatting>
        <x14:conditionalFormatting xmlns:xm="http://schemas.microsoft.com/office/excel/2006/main">
          <x14:cfRule type="expression" priority="586" id="{0761B6D4-C967-4CDF-B623-38950608794E}">
            <xm:f>家族構成図!$C$8="男"</xm:f>
            <x14:dxf>
              <fill>
                <patternFill>
                  <bgColor theme="1"/>
                </patternFill>
              </fill>
            </x14:dxf>
          </x14:cfRule>
          <xm:sqref>BQ52:BR52</xm:sqref>
        </x14:conditionalFormatting>
        <x14:conditionalFormatting xmlns:xm="http://schemas.microsoft.com/office/excel/2006/main">
          <x14:cfRule type="expression" priority="585" id="{E947EBFC-7E41-456F-A1DE-E469FF482302}">
            <xm:f>家族構成図!$C$8="男"</xm:f>
            <x14:dxf>
              <fill>
                <patternFill>
                  <bgColor theme="1"/>
                </patternFill>
              </fill>
            </x14:dxf>
          </x14:cfRule>
          <xm:sqref>BQ51</xm:sqref>
        </x14:conditionalFormatting>
        <x14:conditionalFormatting xmlns:xm="http://schemas.microsoft.com/office/excel/2006/main">
          <x14:cfRule type="expression" priority="584" id="{E2DDDF4E-0D60-4EFE-AEF2-732FAB4AD31F}">
            <xm:f>家族構成図!$C$8="男"</xm:f>
            <x14:dxf>
              <fill>
                <patternFill>
                  <bgColor theme="1"/>
                </patternFill>
              </fill>
            </x14:dxf>
          </x14:cfRule>
          <xm:sqref>BQ46:BQ47</xm:sqref>
        </x14:conditionalFormatting>
        <x14:conditionalFormatting xmlns:xm="http://schemas.microsoft.com/office/excel/2006/main">
          <x14:cfRule type="expression" priority="583" id="{55639109-C9B8-4AD0-8AE5-23451A2B9E07}">
            <xm:f>家族構成図!$C$8="男"</xm:f>
            <x14:dxf>
              <fill>
                <patternFill>
                  <bgColor theme="1"/>
                </patternFill>
              </fill>
            </x14:dxf>
          </x14:cfRule>
          <xm:sqref>BR46</xm:sqref>
        </x14:conditionalFormatting>
        <x14:conditionalFormatting xmlns:xm="http://schemas.microsoft.com/office/excel/2006/main">
          <x14:cfRule type="expression" priority="582" id="{C27733F3-6432-415B-B5C7-739CC31ECCB1}">
            <xm:f>家族構成図!$C$9&lt;&gt;""</xm:f>
            <x14:dxf>
              <fill>
                <patternFill>
                  <bgColor theme="1"/>
                </patternFill>
              </fill>
            </x14:dxf>
          </x14:cfRule>
          <xm:sqref>CC42</xm:sqref>
        </x14:conditionalFormatting>
        <x14:conditionalFormatting xmlns:xm="http://schemas.microsoft.com/office/excel/2006/main">
          <x14:cfRule type="expression" priority="581" id="{DBA63381-92A8-4A25-A68D-DE0D5F8C2B03}">
            <xm:f>家族構成図!$C$9&lt;&gt;""</xm:f>
            <x14:dxf>
              <fill>
                <patternFill>
                  <bgColor theme="1"/>
                </patternFill>
              </fill>
            </x14:dxf>
          </x14:cfRule>
          <xm:sqref>CC43:CC45</xm:sqref>
        </x14:conditionalFormatting>
        <x14:conditionalFormatting xmlns:xm="http://schemas.microsoft.com/office/excel/2006/main">
          <x14:cfRule type="expression" priority="580" id="{883ED2CB-9964-4E56-BBC6-E8F54551614B}">
            <xm:f>家族構成図!$C$9&lt;&gt;""</xm:f>
            <x14:dxf>
              <fill>
                <patternFill>
                  <bgColor theme="1"/>
                </patternFill>
              </fill>
            </x14:dxf>
          </x14:cfRule>
          <xm:sqref>BU41:CC41</xm:sqref>
        </x14:conditionalFormatting>
        <x14:conditionalFormatting xmlns:xm="http://schemas.microsoft.com/office/excel/2006/main">
          <x14:cfRule type="expression" priority="579" id="{9C733D45-62EE-4561-AD44-8F1B2F4C1923}">
            <xm:f>家族構成図!$C$9&lt;&gt;""</xm:f>
            <x14:dxf>
              <fill>
                <patternFill>
                  <bgColor theme="1"/>
                </patternFill>
              </fill>
            </x14:dxf>
          </x14:cfRule>
          <xm:sqref>CB46:CD46</xm:sqref>
        </x14:conditionalFormatting>
        <x14:conditionalFormatting xmlns:xm="http://schemas.microsoft.com/office/excel/2006/main">
          <x14:cfRule type="expression" priority="578" id="{95ED299A-4597-4850-B120-3D1F3B8B79D3}">
            <xm:f>家族構成図!$C$9&lt;&gt;""</xm:f>
            <x14:dxf>
              <fill>
                <patternFill>
                  <bgColor theme="1"/>
                </patternFill>
              </fill>
            </x14:dxf>
          </x14:cfRule>
          <xm:sqref>CF48:CF50</xm:sqref>
        </x14:conditionalFormatting>
        <x14:conditionalFormatting xmlns:xm="http://schemas.microsoft.com/office/excel/2006/main">
          <x14:cfRule type="expression" priority="577" id="{DF74448A-0DD2-4335-931D-77D226DFB559}">
            <xm:f>家族構成図!$C$9&lt;&gt;""</xm:f>
            <x14:dxf>
              <fill>
                <patternFill>
                  <bgColor theme="1"/>
                </patternFill>
              </fill>
            </x14:dxf>
          </x14:cfRule>
          <xm:sqref>BZ48:BZ50</xm:sqref>
        </x14:conditionalFormatting>
        <x14:conditionalFormatting xmlns:xm="http://schemas.microsoft.com/office/excel/2006/main">
          <x14:cfRule type="expression" priority="576" id="{14B4AE5C-17E1-4A6B-BB8D-CABAADF12BDB}">
            <xm:f>家族構成図!$C$9&lt;&gt;""</xm:f>
            <x14:dxf>
              <fill>
                <patternFill>
                  <bgColor theme="1"/>
                </patternFill>
              </fill>
            </x14:dxf>
          </x14:cfRule>
          <xm:sqref>CB52:CD52</xm:sqref>
        </x14:conditionalFormatting>
        <x14:conditionalFormatting xmlns:xm="http://schemas.microsoft.com/office/excel/2006/main">
          <x14:cfRule type="expression" priority="575" id="{9728DA9F-EC91-4725-955A-A7BA8B3F60A8}">
            <xm:f>家族構成図!$C$9="女"</xm:f>
            <x14:dxf>
              <fill>
                <patternFill>
                  <bgColor theme="1"/>
                </patternFill>
              </fill>
            </x14:dxf>
          </x14:cfRule>
          <xm:sqref>CE47</xm:sqref>
        </x14:conditionalFormatting>
        <x14:conditionalFormatting xmlns:xm="http://schemas.microsoft.com/office/excel/2006/main">
          <x14:cfRule type="expression" priority="574" id="{56D5AEFC-D767-4A80-B9BB-5D32E4501E57}">
            <xm:f>家族構成図!$C$9="女"</xm:f>
            <x14:dxf>
              <fill>
                <patternFill>
                  <bgColor theme="1"/>
                </patternFill>
              </fill>
            </x14:dxf>
          </x14:cfRule>
          <xm:sqref>CA47</xm:sqref>
        </x14:conditionalFormatting>
        <x14:conditionalFormatting xmlns:xm="http://schemas.microsoft.com/office/excel/2006/main">
          <x14:cfRule type="expression" priority="573" id="{C2E3A4E1-400E-4E14-81BF-57498850BF85}">
            <xm:f>家族構成図!$C$9="女"</xm:f>
            <x14:dxf>
              <fill>
                <patternFill>
                  <bgColor theme="1"/>
                </patternFill>
              </fill>
            </x14:dxf>
          </x14:cfRule>
          <xm:sqref>CA51</xm:sqref>
        </x14:conditionalFormatting>
        <x14:conditionalFormatting xmlns:xm="http://schemas.microsoft.com/office/excel/2006/main">
          <x14:cfRule type="expression" priority="572" id="{AAB3602D-A1BE-4BAB-A84F-7CC07FD11CCA}">
            <xm:f>家族構成図!$C$9="女"</xm:f>
            <x14:dxf>
              <fill>
                <patternFill>
                  <bgColor theme="1"/>
                </patternFill>
              </fill>
            </x14:dxf>
          </x14:cfRule>
          <xm:sqref>CE51</xm:sqref>
        </x14:conditionalFormatting>
        <x14:conditionalFormatting xmlns:xm="http://schemas.microsoft.com/office/excel/2006/main">
          <x14:cfRule type="expression" priority="571" id="{80983F8F-A5E6-4E0A-97F9-973CA3AF78B3}">
            <xm:f>家族構成図!$C$9="男"</xm:f>
            <x14:dxf>
              <fill>
                <patternFill>
                  <bgColor theme="1"/>
                </patternFill>
              </fill>
            </x14:dxf>
          </x14:cfRule>
          <xm:sqref>CE46</xm:sqref>
        </x14:conditionalFormatting>
        <x14:conditionalFormatting xmlns:xm="http://schemas.microsoft.com/office/excel/2006/main">
          <x14:cfRule type="expression" priority="570" id="{EEE00C0A-3255-49ED-802F-DD8DBB368C1D}">
            <xm:f>家族構成図!$C$9="男"</xm:f>
            <x14:dxf>
              <fill>
                <patternFill>
                  <bgColor theme="1"/>
                </patternFill>
              </fill>
            </x14:dxf>
          </x14:cfRule>
          <xm:sqref>CF46:CF47</xm:sqref>
        </x14:conditionalFormatting>
        <x14:conditionalFormatting xmlns:xm="http://schemas.microsoft.com/office/excel/2006/main">
          <x14:cfRule type="expression" priority="569" id="{EAB6AACC-C475-4C16-B0D5-AF75F9D9DCD3}">
            <xm:f>家族構成図!$C$9="男"</xm:f>
            <x14:dxf>
              <fill>
                <patternFill>
                  <bgColor theme="1"/>
                </patternFill>
              </fill>
            </x14:dxf>
          </x14:cfRule>
          <xm:sqref>CF51:CF52</xm:sqref>
        </x14:conditionalFormatting>
        <x14:conditionalFormatting xmlns:xm="http://schemas.microsoft.com/office/excel/2006/main">
          <x14:cfRule type="expression" priority="568" id="{917CCEC3-547C-49EB-BB4F-A0BBA455757C}">
            <xm:f>家族構成図!$C$9="男"</xm:f>
            <x14:dxf>
              <fill>
                <patternFill>
                  <bgColor theme="1"/>
                </patternFill>
              </fill>
            </x14:dxf>
          </x14:cfRule>
          <xm:sqref>CE52</xm:sqref>
        </x14:conditionalFormatting>
        <x14:conditionalFormatting xmlns:xm="http://schemas.microsoft.com/office/excel/2006/main">
          <x14:cfRule type="expression" priority="567" id="{0CAA0E30-43C7-4340-B492-D87FA1BD3A48}">
            <xm:f>家族構成図!$C$9="男"</xm:f>
            <x14:dxf>
              <fill>
                <patternFill>
                  <bgColor theme="1"/>
                </patternFill>
              </fill>
            </x14:dxf>
          </x14:cfRule>
          <xm:sqref>BZ52:CA52</xm:sqref>
        </x14:conditionalFormatting>
        <x14:conditionalFormatting xmlns:xm="http://schemas.microsoft.com/office/excel/2006/main">
          <x14:cfRule type="expression" priority="566" id="{21E0E52E-676A-447D-999E-589E8921EFD4}">
            <xm:f>家族構成図!$C$9="男"</xm:f>
            <x14:dxf>
              <fill>
                <patternFill>
                  <bgColor theme="1"/>
                </patternFill>
              </fill>
            </x14:dxf>
          </x14:cfRule>
          <xm:sqref>BZ51</xm:sqref>
        </x14:conditionalFormatting>
        <x14:conditionalFormatting xmlns:xm="http://schemas.microsoft.com/office/excel/2006/main">
          <x14:cfRule type="expression" priority="565" id="{EE941B17-BF42-425E-8A84-98FA90F11E93}">
            <xm:f>家族構成図!$C$9="男"</xm:f>
            <x14:dxf>
              <fill>
                <patternFill>
                  <bgColor theme="1"/>
                </patternFill>
              </fill>
            </x14:dxf>
          </x14:cfRule>
          <xm:sqref>BZ46:BZ47</xm:sqref>
        </x14:conditionalFormatting>
        <x14:conditionalFormatting xmlns:xm="http://schemas.microsoft.com/office/excel/2006/main">
          <x14:cfRule type="expression" priority="564" id="{0D8750D6-1C02-4123-9B65-C1E323955BDB}">
            <xm:f>家族構成図!$C$9="男"</xm:f>
            <x14:dxf>
              <fill>
                <patternFill>
                  <bgColor theme="1"/>
                </patternFill>
              </fill>
            </x14:dxf>
          </x14:cfRule>
          <xm:sqref>CA46</xm:sqref>
        </x14:conditionalFormatting>
        <x14:conditionalFormatting xmlns:xm="http://schemas.microsoft.com/office/excel/2006/main">
          <x14:cfRule type="expression" priority="563" id="{70AD667F-0DAF-4E6A-B377-EBF6DEA4B3C7}">
            <xm:f>OR(家族構成図!$C$8&lt;&gt;"",家族構成図!$C$9&lt;&gt;"")</xm:f>
            <x14:dxf>
              <fill>
                <patternFill>
                  <bgColor theme="1"/>
                </patternFill>
              </fill>
            </x14:dxf>
          </x14:cfRule>
          <xm:sqref>BL41:BT41</xm:sqref>
        </x14:conditionalFormatting>
        <x14:conditionalFormatting xmlns:xm="http://schemas.microsoft.com/office/excel/2006/main">
          <x14:cfRule type="expression" priority="561" id="{FD9BE82C-0E63-4A22-A9CA-348FFF0C3A7C}">
            <xm:f>OR(家族構成図!$C$5&lt;&gt;"",家族構成図!$C$6&lt;&gt;"")</xm:f>
            <x14:dxf>
              <fill>
                <patternFill>
                  <bgColor theme="1"/>
                </patternFill>
              </fill>
            </x14:dxf>
          </x14:cfRule>
          <xm:sqref>BB41:BJ41</xm:sqref>
        </x14:conditionalFormatting>
        <x14:conditionalFormatting xmlns:xm="http://schemas.microsoft.com/office/excel/2006/main">
          <x14:cfRule type="expression" priority="560" id="{E736D7E3-8AF3-45EF-92B1-2C0C4202138C}">
            <xm:f>OR(家族構成図!$C$5&lt;&gt;"",家族構成図!$C$6&lt;&gt;"",家族構成図!$C$7&lt;&gt;"",家族構成図!$C$8&lt;&gt;"",家族構成図!$C$9&lt;&gt;"")</xm:f>
            <x14:dxf>
              <fill>
                <patternFill>
                  <bgColor theme="1"/>
                </patternFill>
              </fill>
            </x14:dxf>
          </x14:cfRule>
          <xm:sqref>BK36:BK40</xm:sqref>
        </x14:conditionalFormatting>
        <x14:conditionalFormatting xmlns:xm="http://schemas.microsoft.com/office/excel/2006/main">
          <x14:cfRule type="expression" priority="559" id="{58DEDD08-B498-43D6-B2F5-1BA1B1D99128}">
            <xm:f>OR(家族構成図!$C$5&lt;&gt;"",家族構成図!$C$6&lt;&gt;"",家族構成図!$C$7&lt;&gt;"",家族構成図!$C$8&lt;&gt;"",家族構成図!$C$9&lt;&gt;"")</xm:f>
            <x14:dxf>
              <fill>
                <patternFill>
                  <bgColor theme="1"/>
                </patternFill>
              </fill>
            </x14:dxf>
          </x14:cfRule>
          <xm:sqref>BK41</xm:sqref>
        </x14:conditionalFormatting>
        <x14:conditionalFormatting xmlns:xm="http://schemas.microsoft.com/office/excel/2006/main">
          <x14:cfRule type="expression" priority="558" id="{FC810DCC-3250-468C-95F7-D45DF5CD0557}">
            <xm:f>家族構成図!$C$3="女"</xm:f>
            <x14:dxf>
              <fill>
                <patternFill>
                  <bgColor theme="1"/>
                </patternFill>
              </fill>
            </x14:dxf>
          </x14:cfRule>
          <xm:sqref>BB33</xm:sqref>
        </x14:conditionalFormatting>
        <x14:conditionalFormatting xmlns:xm="http://schemas.microsoft.com/office/excel/2006/main">
          <x14:cfRule type="expression" priority="557" id="{95F4EBBF-2168-4B5C-86FE-7BAA165987FA}">
            <xm:f>家族構成図!$C$3="女"</xm:f>
            <x14:dxf>
              <fill>
                <patternFill>
                  <bgColor theme="1"/>
                </patternFill>
              </fill>
            </x14:dxf>
          </x14:cfRule>
          <xm:sqref>BB37</xm:sqref>
        </x14:conditionalFormatting>
        <x14:conditionalFormatting xmlns:xm="http://schemas.microsoft.com/office/excel/2006/main">
          <x14:cfRule type="expression" priority="556" id="{D18D52F9-4D00-4744-AD86-2F433C4B06E6}">
            <xm:f>家族構成図!$C$3="女"</xm:f>
            <x14:dxf>
              <fill>
                <patternFill>
                  <bgColor theme="1"/>
                </patternFill>
              </fill>
            </x14:dxf>
          </x14:cfRule>
          <xm:sqref>BF37</xm:sqref>
        </x14:conditionalFormatting>
        <x14:conditionalFormatting xmlns:xm="http://schemas.microsoft.com/office/excel/2006/main">
          <x14:cfRule type="expression" priority="555" id="{342E4E4A-3C6F-4D05-AA24-BFA9D6251847}">
            <xm:f>家族構成図!$C$3="女"</xm:f>
            <x14:dxf>
              <fill>
                <patternFill>
                  <bgColor theme="1"/>
                </patternFill>
              </fill>
            </x14:dxf>
          </x14:cfRule>
          <xm:sqref>BF33</xm:sqref>
        </x14:conditionalFormatting>
        <x14:conditionalFormatting xmlns:xm="http://schemas.microsoft.com/office/excel/2006/main">
          <x14:cfRule type="expression" priority="550" id="{5313CAC5-64F8-459F-80DE-E82CF9452E82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BB32</xm:sqref>
        </x14:conditionalFormatting>
        <x14:conditionalFormatting xmlns:xm="http://schemas.microsoft.com/office/excel/2006/main">
          <x14:cfRule type="expression" priority="549" id="{3497B6AB-DFED-4FCB-9CB2-7AE3EDD75E95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BA32:BA33</xm:sqref>
        </x14:conditionalFormatting>
        <x14:conditionalFormatting xmlns:xm="http://schemas.microsoft.com/office/excel/2006/main">
          <x14:cfRule type="expression" priority="548" id="{792AF159-6E02-411E-8853-C8BC310B9442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BA37:BA38</xm:sqref>
        </x14:conditionalFormatting>
        <x14:conditionalFormatting xmlns:xm="http://schemas.microsoft.com/office/excel/2006/main">
          <x14:cfRule type="expression" priority="547" id="{B6C0065F-5C39-4770-BDDB-723CB4CE4B33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BB38</xm:sqref>
        </x14:conditionalFormatting>
        <x14:conditionalFormatting xmlns:xm="http://schemas.microsoft.com/office/excel/2006/main">
          <x14:cfRule type="expression" priority="546" id="{B5F22E71-1D7B-4354-B58D-2309BEF401A2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BF38:BG38</xm:sqref>
        </x14:conditionalFormatting>
        <x14:conditionalFormatting xmlns:xm="http://schemas.microsoft.com/office/excel/2006/main">
          <x14:cfRule type="expression" priority="545" id="{8E6A8714-87D0-4B6C-A31A-A185BB4705D5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BG37</xm:sqref>
        </x14:conditionalFormatting>
        <x14:conditionalFormatting xmlns:xm="http://schemas.microsoft.com/office/excel/2006/main">
          <x14:cfRule type="expression" priority="544" id="{A7FB9797-9995-47EB-866B-3CEA2D60021D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BG32:BG33</xm:sqref>
        </x14:conditionalFormatting>
        <x14:conditionalFormatting xmlns:xm="http://schemas.microsoft.com/office/excel/2006/main">
          <x14:cfRule type="expression" priority="543" id="{FD8CC050-DB7B-45DD-B2FE-2BEA2D7347B9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BF32</xm:sqref>
        </x14:conditionalFormatting>
        <x14:conditionalFormatting xmlns:xm="http://schemas.microsoft.com/office/excel/2006/main">
          <x14:cfRule type="expression" priority="542" id="{A86FDC17-594F-4FB2-95B4-0BC417064BBC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BC34</xm:sqref>
        </x14:conditionalFormatting>
        <x14:conditionalFormatting xmlns:xm="http://schemas.microsoft.com/office/excel/2006/main">
          <x14:cfRule type="expression" priority="541" id="{B4229D57-C5A7-4FF7-98FB-FE6A1F70E606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BC36</xm:sqref>
        </x14:conditionalFormatting>
        <x14:conditionalFormatting xmlns:xm="http://schemas.microsoft.com/office/excel/2006/main">
          <x14:cfRule type="expression" priority="540" id="{E05B6796-DAAD-479C-B505-B9E160E01F84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BE36</xm:sqref>
        </x14:conditionalFormatting>
        <x14:conditionalFormatting xmlns:xm="http://schemas.microsoft.com/office/excel/2006/main">
          <x14:cfRule type="expression" priority="539" id="{30DD1896-B047-4396-8250-D501BB7FB2FF}">
            <xm:f>家族構成図!$C$3="男"</xm:f>
            <x14:dxf>
              <fill>
                <patternFill>
                  <bgColor theme="1"/>
                </patternFill>
              </fill>
            </x14:dxf>
          </x14:cfRule>
          <xm:sqref>BE34</xm:sqref>
        </x14:conditionalFormatting>
        <x14:conditionalFormatting xmlns:xm="http://schemas.microsoft.com/office/excel/2006/main">
          <x14:cfRule type="expression" priority="538" id="{5FF0182E-87B8-4212-858A-4DC75A6E700F}">
            <xm:f>OR(家族構成図!$C$4="有",家族構成図!$C$4="死亡",家族構成図!$C$4="離婚")</xm:f>
            <x14:dxf>
              <fill>
                <patternFill>
                  <bgColor theme="1"/>
                </patternFill>
              </fill>
            </x14:dxf>
          </x14:cfRule>
          <xm:sqref>BQ32:BS32</xm:sqref>
        </x14:conditionalFormatting>
        <x14:conditionalFormatting xmlns:xm="http://schemas.microsoft.com/office/excel/2006/main">
          <x14:cfRule type="expression" priority="522" id="{07BC6498-CDB4-4F85-A3CB-8E3278A55F4D}">
            <xm:f>OR(家族構成図!$C$11="有",家族構成図!$C$11="死亡")</xm:f>
            <x14:dxf>
              <fill>
                <patternFill>
                  <bgColor theme="1"/>
                </patternFill>
              </fill>
            </x14:dxf>
          </x14:cfRule>
          <xm:sqref>AI18</xm:sqref>
        </x14:conditionalFormatting>
        <x14:conditionalFormatting xmlns:xm="http://schemas.microsoft.com/office/excel/2006/main">
          <x14:cfRule type="expression" priority="521" id="{53DC7A77-1023-4114-9C0A-86E561F0F7D3}">
            <xm:f>OR(家族構成図!$C$11="有",家族構成図!$C$11="死亡")</xm:f>
            <x14:dxf>
              <fill>
                <patternFill>
                  <bgColor theme="1"/>
                </patternFill>
              </fill>
            </x14:dxf>
          </x14:cfRule>
          <xm:sqref>AJ18:AO18</xm:sqref>
        </x14:conditionalFormatting>
        <x14:conditionalFormatting xmlns:xm="http://schemas.microsoft.com/office/excel/2006/main">
          <x14:cfRule type="expression" priority="520" id="{0F99CD4B-E973-4E05-A2D3-25175C5203DC}">
            <xm:f>OR(家族構成図!$C$11="有",家族構成図!$C$11="死亡")</xm:f>
            <x14:dxf>
              <fill>
                <patternFill>
                  <bgColor theme="1"/>
                </patternFill>
              </fill>
            </x14:dxf>
          </x14:cfRule>
          <xm:sqref>AI19:AI24</xm:sqref>
        </x14:conditionalFormatting>
        <x14:conditionalFormatting xmlns:xm="http://schemas.microsoft.com/office/excel/2006/main">
          <x14:cfRule type="expression" priority="519" id="{A745B97D-613D-47B8-8E57-FFF804276C7C}">
            <xm:f>OR(家族構成図!$C$11="有",家族構成図!$C$11="死亡")</xm:f>
            <x14:dxf>
              <fill>
                <patternFill>
                  <bgColor theme="1"/>
                </patternFill>
              </fill>
            </x14:dxf>
          </x14:cfRule>
          <xm:sqref>AJ24:AO24</xm:sqref>
        </x14:conditionalFormatting>
        <x14:conditionalFormatting xmlns:xm="http://schemas.microsoft.com/office/excel/2006/main">
          <x14:cfRule type="expression" priority="518" id="{A434FDF6-3D40-46CF-AA97-FE3F86C46927}">
            <xm:f>OR(家族構成図!$C$11="有",家族構成図!$C$11="死亡")</xm:f>
            <x14:dxf>
              <fill>
                <patternFill>
                  <bgColor theme="1"/>
                </patternFill>
              </fill>
            </x14:dxf>
          </x14:cfRule>
          <xm:sqref>AO19:AO23</xm:sqref>
        </x14:conditionalFormatting>
        <x14:conditionalFormatting xmlns:xm="http://schemas.microsoft.com/office/excel/2006/main">
          <x14:cfRule type="expression" priority="517" id="{ED1F571D-B9E9-4B4B-9676-E2DF5F2DD3C2}">
            <xm:f>家族構成図!$C$11="死亡"</xm:f>
            <x14:dxf>
              <fill>
                <patternFill>
                  <bgColor theme="1"/>
                </patternFill>
              </fill>
            </x14:dxf>
          </x14:cfRule>
          <xm:sqref>AN19</xm:sqref>
        </x14:conditionalFormatting>
        <x14:conditionalFormatting xmlns:xm="http://schemas.microsoft.com/office/excel/2006/main">
          <x14:cfRule type="expression" priority="516" id="{68B7EA38-0D7E-4648-9CE0-DC16AADC4382}">
            <xm:f>家族構成図!$C$11="死亡"</xm:f>
            <x14:dxf>
              <fill>
                <patternFill>
                  <bgColor theme="1"/>
                </patternFill>
              </fill>
            </x14:dxf>
          </x14:cfRule>
          <xm:sqref>AM20</xm:sqref>
        </x14:conditionalFormatting>
        <x14:conditionalFormatting xmlns:xm="http://schemas.microsoft.com/office/excel/2006/main">
          <x14:cfRule type="expression" priority="515" id="{EE38489E-61E6-42AB-987D-C323E145EB4E}">
            <xm:f>家族構成図!$C$11="死亡"</xm:f>
            <x14:dxf>
              <fill>
                <patternFill>
                  <bgColor theme="1"/>
                </patternFill>
              </fill>
            </x14:dxf>
          </x14:cfRule>
          <xm:sqref>AL21</xm:sqref>
        </x14:conditionalFormatting>
        <x14:conditionalFormatting xmlns:xm="http://schemas.microsoft.com/office/excel/2006/main">
          <x14:cfRule type="expression" priority="514" id="{1475EB49-F6E5-474E-BD7A-68FB4D65E743}">
            <xm:f>家族構成図!$C$11="死亡"</xm:f>
            <x14:dxf>
              <fill>
                <patternFill>
                  <bgColor theme="1"/>
                </patternFill>
              </fill>
            </x14:dxf>
          </x14:cfRule>
          <xm:sqref>AK22</xm:sqref>
        </x14:conditionalFormatting>
        <x14:conditionalFormatting xmlns:xm="http://schemas.microsoft.com/office/excel/2006/main">
          <x14:cfRule type="expression" priority="513" id="{D264BF49-E2C5-4AA4-851C-92F29CA5F643}">
            <xm:f>家族構成図!$C$11="死亡"</xm:f>
            <x14:dxf>
              <fill>
                <patternFill>
                  <bgColor theme="1"/>
                </patternFill>
              </fill>
            </x14:dxf>
          </x14:cfRule>
          <xm:sqref>AJ23</xm:sqref>
        </x14:conditionalFormatting>
        <x14:conditionalFormatting xmlns:xm="http://schemas.microsoft.com/office/excel/2006/main">
          <x14:cfRule type="expression" priority="512" id="{DA9016B7-1DD8-4675-A4C6-63843CB6E2CE}">
            <xm:f>家族構成図!$C$11="死亡"</xm:f>
            <x14:dxf>
              <fill>
                <patternFill>
                  <bgColor theme="1"/>
                </patternFill>
              </fill>
            </x14:dxf>
          </x14:cfRule>
          <xm:sqref>AJ19</xm:sqref>
        </x14:conditionalFormatting>
        <x14:conditionalFormatting xmlns:xm="http://schemas.microsoft.com/office/excel/2006/main">
          <x14:cfRule type="expression" priority="511" id="{A4FF1ABC-9C66-49A8-A921-D8C4BBDBD09E}">
            <xm:f>家族構成図!$C$11="死亡"</xm:f>
            <x14:dxf>
              <fill>
                <patternFill>
                  <bgColor theme="1"/>
                </patternFill>
              </fill>
            </x14:dxf>
          </x14:cfRule>
          <xm:sqref>AK20</xm:sqref>
        </x14:conditionalFormatting>
        <x14:conditionalFormatting xmlns:xm="http://schemas.microsoft.com/office/excel/2006/main">
          <x14:cfRule type="expression" priority="510" id="{091744BE-633E-441D-BCBD-EA38FD71A9DD}">
            <xm:f>家族構成図!$C$11="死亡"</xm:f>
            <x14:dxf>
              <fill>
                <patternFill>
                  <bgColor theme="1"/>
                </patternFill>
              </fill>
            </x14:dxf>
          </x14:cfRule>
          <xm:sqref>AN23</xm:sqref>
        </x14:conditionalFormatting>
        <x14:conditionalFormatting xmlns:xm="http://schemas.microsoft.com/office/excel/2006/main">
          <x14:cfRule type="expression" priority="509" id="{DEF9C1E6-936D-4177-928F-46247500BD39}">
            <xm:f>家族構成図!$C$11="死亡"</xm:f>
            <x14:dxf>
              <fill>
                <patternFill>
                  <bgColor theme="1"/>
                </patternFill>
              </fill>
            </x14:dxf>
          </x14:cfRule>
          <xm:sqref>AM22</xm:sqref>
        </x14:conditionalFormatting>
        <x14:conditionalFormatting xmlns:xm="http://schemas.microsoft.com/office/excel/2006/main">
          <x14:cfRule type="expression" priority="508" id="{74B91A73-050E-4418-93C6-53A7F7F599A7}">
            <xm:f>OR(家族構成図!$C$11="有",家族構成図!$C$11="死亡")</xm:f>
            <x14:dxf>
              <fill>
                <patternFill>
                  <bgColor theme="1"/>
                </patternFill>
              </fill>
            </x14:dxf>
          </x14:cfRule>
          <xm:sqref>AF21:AH21</xm:sqref>
        </x14:conditionalFormatting>
        <x14:conditionalFormatting xmlns:xm="http://schemas.microsoft.com/office/excel/2006/main">
          <x14:cfRule type="expression" priority="507" id="{20D0ABE8-CCB5-4134-93CD-3E0F5382B65A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W18</xm:sqref>
        </x14:conditionalFormatting>
        <x14:conditionalFormatting xmlns:xm="http://schemas.microsoft.com/office/excel/2006/main">
          <x14:cfRule type="expression" priority="506" id="{85C7BF5B-3F4B-4B57-BE45-96A10B202BF5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X18:Y18</xm:sqref>
        </x14:conditionalFormatting>
        <x14:conditionalFormatting xmlns:xm="http://schemas.microsoft.com/office/excel/2006/main">
          <x14:cfRule type="expression" priority="505" id="{58232A22-D0EF-424C-945A-50E89293F977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V19</xm:sqref>
        </x14:conditionalFormatting>
        <x14:conditionalFormatting xmlns:xm="http://schemas.microsoft.com/office/excel/2006/main">
          <x14:cfRule type="expression" priority="504" id="{120AA707-50B0-4241-A829-E3A474ED951A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Z19</xm:sqref>
        </x14:conditionalFormatting>
        <x14:conditionalFormatting xmlns:xm="http://schemas.microsoft.com/office/excel/2006/main">
          <x14:cfRule type="expression" priority="503" id="{15D73BBE-797E-40E2-A47A-35D25874987D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U20:U22</xm:sqref>
        </x14:conditionalFormatting>
        <x14:conditionalFormatting xmlns:xm="http://schemas.microsoft.com/office/excel/2006/main">
          <x14:cfRule type="expression" priority="502" id="{5C85FDF9-3CAE-4AB2-AD09-F2296D443E2E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AA20:AA22</xm:sqref>
        </x14:conditionalFormatting>
        <x14:conditionalFormatting xmlns:xm="http://schemas.microsoft.com/office/excel/2006/main">
          <x14:cfRule type="expression" priority="501" id="{FE1B9E5A-DBB0-4F36-809F-B6DE92BF58A8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Z23</xm:sqref>
        </x14:conditionalFormatting>
        <x14:conditionalFormatting xmlns:xm="http://schemas.microsoft.com/office/excel/2006/main">
          <x14:cfRule type="expression" priority="500" id="{3C5E2F3B-361A-4A7C-8FAD-E1792C375326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V23</xm:sqref>
        </x14:conditionalFormatting>
        <x14:conditionalFormatting xmlns:xm="http://schemas.microsoft.com/office/excel/2006/main">
          <x14:cfRule type="expression" priority="499" id="{71E9D3FD-6C46-4DAB-8766-72147669E88A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W24:Y24</xm:sqref>
        </x14:conditionalFormatting>
        <x14:conditionalFormatting xmlns:xm="http://schemas.microsoft.com/office/excel/2006/main">
          <x14:cfRule type="expression" priority="498" id="{36A6C8FE-B2A1-494B-9657-FB7F89679FBA}">
            <xm:f>OR(家族構成図!$C$12="有",家族構成図!$C$12="死亡")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AB21:AD21</xm:sqref>
        </x14:conditionalFormatting>
        <x14:conditionalFormatting xmlns:xm="http://schemas.microsoft.com/office/excel/2006/main">
          <x14:cfRule type="expression" priority="496" id="{1AF62A3E-8F3A-45E5-A60F-88AC23DA69D8}">
            <xm:f>家族構成図!$C$12="死亡"</xm:f>
            <x14:dxf>
              <fill>
                <patternFill>
                  <bgColor theme="1"/>
                </patternFill>
              </fill>
            </x14:dxf>
          </x14:cfRule>
          <xm:sqref>Y20</xm:sqref>
        </x14:conditionalFormatting>
        <x14:conditionalFormatting xmlns:xm="http://schemas.microsoft.com/office/excel/2006/main">
          <x14:cfRule type="expression" priority="495" id="{AB3705F0-D48F-47E1-97A7-16EF5EC8296D}">
            <xm:f>家族構成図!$C$12="死亡"</xm:f>
            <x14:dxf>
              <fill>
                <patternFill>
                  <bgColor theme="1"/>
                </patternFill>
              </fill>
            </x14:dxf>
          </x14:cfRule>
          <xm:sqref>X21</xm:sqref>
        </x14:conditionalFormatting>
        <x14:conditionalFormatting xmlns:xm="http://schemas.microsoft.com/office/excel/2006/main">
          <x14:cfRule type="expression" priority="494" id="{0E97518F-5C11-4C63-B82E-040524102FD3}">
            <xm:f>家族構成図!$C$12="死亡"</xm:f>
            <x14:dxf>
              <fill>
                <patternFill>
                  <bgColor theme="1"/>
                </patternFill>
              </fill>
            </x14:dxf>
          </x14:cfRule>
          <xm:sqref>W22</xm:sqref>
        </x14:conditionalFormatting>
        <x14:conditionalFormatting xmlns:xm="http://schemas.microsoft.com/office/excel/2006/main">
          <x14:cfRule type="expression" priority="493" id="{E7E86D30-14A0-4746-A0B4-3B460723397A}">
            <xm:f>家族構成図!$C$12="死亡"</xm:f>
            <x14:dxf>
              <fill>
                <patternFill>
                  <bgColor theme="1"/>
                </patternFill>
              </fill>
            </x14:dxf>
          </x14:cfRule>
          <xm:sqref>W20</xm:sqref>
        </x14:conditionalFormatting>
        <x14:conditionalFormatting xmlns:xm="http://schemas.microsoft.com/office/excel/2006/main">
          <x14:cfRule type="expression" priority="492" id="{AB81D1F1-31E9-4A55-85A8-D26721588912}">
            <xm:f>家族構成図!$C$12="死亡"</xm:f>
            <x14:dxf>
              <fill>
                <patternFill>
                  <bgColor theme="1"/>
                </patternFill>
              </fill>
            </x14:dxf>
          </x14:cfRule>
          <xm:sqref>Y22</xm:sqref>
        </x14:conditionalFormatting>
        <x14:conditionalFormatting xmlns:xm="http://schemas.microsoft.com/office/excel/2006/main">
          <x14:cfRule type="expression" priority="491" id="{0EAE3FC8-DD85-41B4-90B1-89CE338A8181}">
            <xm:f>家族構成図!$C$13&lt;&gt;""</xm:f>
            <x14:dxf>
              <fill>
                <patternFill>
                  <bgColor theme="1"/>
                </patternFill>
              </fill>
            </x14:dxf>
          </x14:cfRule>
          <xm:sqref>U32</xm:sqref>
        </x14:conditionalFormatting>
        <x14:conditionalFormatting xmlns:xm="http://schemas.microsoft.com/office/excel/2006/main">
          <x14:cfRule type="expression" priority="490" id="{ED79E202-7F1F-4371-BFE1-7D14C2282708}">
            <xm:f>家族構成図!$C$13&lt;&gt;""</xm:f>
            <x14:dxf>
              <fill>
                <patternFill>
                  <bgColor theme="1"/>
                </patternFill>
              </fill>
            </x14:dxf>
          </x14:cfRule>
          <xm:sqref>V32:W32</xm:sqref>
        </x14:conditionalFormatting>
        <x14:conditionalFormatting xmlns:xm="http://schemas.microsoft.com/office/excel/2006/main">
          <x14:cfRule type="expression" priority="489" id="{F5304C33-B97B-4A6F-9720-10EB749678C1}">
            <xm:f>家族構成図!$C$13&lt;&gt;""</xm:f>
            <x14:dxf>
              <fill>
                <patternFill>
                  <bgColor theme="1"/>
                </patternFill>
              </fill>
            </x14:dxf>
          </x14:cfRule>
          <xm:sqref>S34:S36</xm:sqref>
        </x14:conditionalFormatting>
        <x14:conditionalFormatting xmlns:xm="http://schemas.microsoft.com/office/excel/2006/main">
          <x14:cfRule type="expression" priority="488" id="{45F34E7F-EE63-4D90-B864-2FB1B56CE160}">
            <xm:f>家族構成図!$C$13&lt;&gt;""</xm:f>
            <x14:dxf>
              <fill>
                <patternFill>
                  <bgColor theme="1"/>
                </patternFill>
              </fill>
            </x14:dxf>
          </x14:cfRule>
          <xm:sqref>Y34:Y36</xm:sqref>
        </x14:conditionalFormatting>
        <x14:conditionalFormatting xmlns:xm="http://schemas.microsoft.com/office/excel/2006/main">
          <x14:cfRule type="expression" priority="487" id="{99C1B9F4-6BF1-4F76-9D7D-591C4BD202DB}">
            <xm:f>家族構成図!$C$13&lt;&gt;""</xm:f>
            <x14:dxf>
              <fill>
                <patternFill>
                  <bgColor theme="1"/>
                </patternFill>
              </fill>
            </x14:dxf>
          </x14:cfRule>
          <xm:sqref>U38:W38</xm:sqref>
        </x14:conditionalFormatting>
        <x14:conditionalFormatting xmlns:xm="http://schemas.microsoft.com/office/excel/2006/main">
          <x14:cfRule type="expression" priority="486" id="{A95F6682-6485-486B-84F8-A320CB560419}">
            <xm:f>家族構成図!$C$13&lt;&gt;""</xm:f>
            <x14:dxf>
              <fill>
                <patternFill>
                  <bgColor theme="1"/>
                </patternFill>
              </fill>
            </x14:dxf>
          </x14:cfRule>
          <xm:sqref>V27:V31</xm:sqref>
        </x14:conditionalFormatting>
        <x14:conditionalFormatting xmlns:xm="http://schemas.microsoft.com/office/excel/2006/main">
          <x14:cfRule type="expression" priority="485" id="{9A7C618A-0C08-4214-8F66-8CBA0264B27A}">
            <xm:f>家族構成図!$C$13&lt;&gt;""</xm:f>
            <x14:dxf>
              <fill>
                <patternFill>
                  <bgColor theme="1"/>
                </patternFill>
              </fill>
            </x14:dxf>
          </x14:cfRule>
          <xm:sqref>W27:AD27</xm:sqref>
        </x14:conditionalFormatting>
        <x14:conditionalFormatting xmlns:xm="http://schemas.microsoft.com/office/excel/2006/main">
          <x14:cfRule type="expression" priority="484" id="{89C37642-718B-4F38-BDF2-420E425A30C6}">
            <xm:f>家族構成図!$C$13="女"</xm:f>
            <x14:dxf>
              <fill>
                <patternFill>
                  <bgColor theme="1"/>
                </patternFill>
              </fill>
            </x14:dxf>
          </x14:cfRule>
          <xm:sqref>T33</xm:sqref>
        </x14:conditionalFormatting>
        <x14:conditionalFormatting xmlns:xm="http://schemas.microsoft.com/office/excel/2006/main">
          <x14:cfRule type="expression" priority="483" id="{CAF40DE4-0DBC-420C-B894-D3631A65B59A}">
            <xm:f>家族構成図!$C$13="女"</xm:f>
            <x14:dxf>
              <fill>
                <patternFill>
                  <bgColor theme="1"/>
                </patternFill>
              </fill>
            </x14:dxf>
          </x14:cfRule>
          <xm:sqref>X33</xm:sqref>
        </x14:conditionalFormatting>
        <x14:conditionalFormatting xmlns:xm="http://schemas.microsoft.com/office/excel/2006/main">
          <x14:cfRule type="expression" priority="482" id="{48C089B0-5AE5-4FE6-AFF7-534CEEA177AC}">
            <xm:f>家族構成図!$C$13="女"</xm:f>
            <x14:dxf>
              <fill>
                <patternFill>
                  <bgColor theme="1"/>
                </patternFill>
              </fill>
            </x14:dxf>
          </x14:cfRule>
          <xm:sqref>X37</xm:sqref>
        </x14:conditionalFormatting>
        <x14:conditionalFormatting xmlns:xm="http://schemas.microsoft.com/office/excel/2006/main">
          <x14:cfRule type="expression" priority="481" id="{633E1CDD-5A70-4683-8C2D-2F3F1B4EB4D1}">
            <xm:f>家族構成図!$C$13="女"</xm:f>
            <x14:dxf>
              <fill>
                <patternFill>
                  <bgColor theme="1"/>
                </patternFill>
              </fill>
            </x14:dxf>
          </x14:cfRule>
          <xm:sqref>T37</xm:sqref>
        </x14:conditionalFormatting>
        <x14:conditionalFormatting xmlns:xm="http://schemas.microsoft.com/office/excel/2006/main">
          <x14:cfRule type="expression" priority="480" id="{82FCE5E9-7211-45B4-A4E2-E5360418925D}">
            <xm:f>家族構成図!$C$13="男"</xm:f>
            <x14:dxf>
              <fill>
                <patternFill>
                  <bgColor theme="1"/>
                </patternFill>
              </fill>
            </x14:dxf>
          </x14:cfRule>
          <xm:sqref>S33</xm:sqref>
        </x14:conditionalFormatting>
        <x14:conditionalFormatting xmlns:xm="http://schemas.microsoft.com/office/excel/2006/main">
          <x14:cfRule type="expression" priority="479" id="{E27BE234-18E0-4B02-B4C6-AB68CE1B5E88}">
            <xm:f>家族構成図!$C$13="男"</xm:f>
            <x14:dxf>
              <fill>
                <patternFill>
                  <bgColor theme="1"/>
                </patternFill>
              </fill>
            </x14:dxf>
          </x14:cfRule>
          <xm:sqref>S32:T32</xm:sqref>
        </x14:conditionalFormatting>
        <x14:conditionalFormatting xmlns:xm="http://schemas.microsoft.com/office/excel/2006/main">
          <x14:cfRule type="expression" priority="478" id="{84D77552-AE4E-4DE6-912C-CA330F7EECDE}">
            <xm:f>家族構成図!$C$13="男"</xm:f>
            <x14:dxf>
              <fill>
                <patternFill>
                  <bgColor theme="1"/>
                </patternFill>
              </fill>
            </x14:dxf>
          </x14:cfRule>
          <xm:sqref>X32:Y32</xm:sqref>
        </x14:conditionalFormatting>
        <x14:conditionalFormatting xmlns:xm="http://schemas.microsoft.com/office/excel/2006/main">
          <x14:cfRule type="expression" priority="477" id="{BCBCC961-656A-4587-84C2-F3805B51B83E}">
            <xm:f>家族構成図!$C$13="男"</xm:f>
            <x14:dxf>
              <fill>
                <patternFill>
                  <bgColor theme="1"/>
                </patternFill>
              </fill>
            </x14:dxf>
          </x14:cfRule>
          <xm:sqref>Y33</xm:sqref>
        </x14:conditionalFormatting>
        <x14:conditionalFormatting xmlns:xm="http://schemas.microsoft.com/office/excel/2006/main">
          <x14:cfRule type="expression" priority="476" id="{365BCAC9-F2CB-4B5C-83F2-08464FE8988A}">
            <xm:f>家族構成図!$C$13="男"</xm:f>
            <x14:dxf>
              <fill>
                <patternFill>
                  <bgColor theme="1"/>
                </patternFill>
              </fill>
            </x14:dxf>
          </x14:cfRule>
          <xm:sqref>X38:Y38</xm:sqref>
        </x14:conditionalFormatting>
        <x14:conditionalFormatting xmlns:xm="http://schemas.microsoft.com/office/excel/2006/main">
          <x14:cfRule type="expression" priority="475" id="{B7339869-06DB-4ACB-9A92-66FDCBBD91F2}">
            <xm:f>家族構成図!$C$13="男"</xm:f>
            <x14:dxf>
              <fill>
                <patternFill>
                  <bgColor theme="1"/>
                </patternFill>
              </fill>
            </x14:dxf>
          </x14:cfRule>
          <xm:sqref>Y37</xm:sqref>
        </x14:conditionalFormatting>
        <x14:conditionalFormatting xmlns:xm="http://schemas.microsoft.com/office/excel/2006/main">
          <x14:cfRule type="expression" priority="474" id="{ECB0497B-ECBF-4701-842B-6F9E79283CA2}">
            <xm:f>家族構成図!$C$13="男"</xm:f>
            <x14:dxf>
              <fill>
                <patternFill>
                  <bgColor theme="1"/>
                </patternFill>
              </fill>
            </x14:dxf>
          </x14:cfRule>
          <xm:sqref>S38:T38</xm:sqref>
        </x14:conditionalFormatting>
        <x14:conditionalFormatting xmlns:xm="http://schemas.microsoft.com/office/excel/2006/main">
          <x14:cfRule type="expression" priority="473" id="{5BAC43A3-4A23-4000-A0E0-AF3B7BB79ABB}">
            <xm:f>家族構成図!$C$13="男"</xm:f>
            <x14:dxf>
              <fill>
                <patternFill>
                  <bgColor theme="1"/>
                </patternFill>
              </fill>
            </x14:dxf>
          </x14:cfRule>
          <xm:sqref>S37</xm:sqref>
        </x14:conditionalFormatting>
        <x14:conditionalFormatting xmlns:xm="http://schemas.microsoft.com/office/excel/2006/main">
          <x14:cfRule type="expression" priority="472" id="{956C3657-B694-46F9-AD00-E0ECF453D669}">
            <xm:f>家族構成図!$C$14&lt;&gt;""</xm:f>
            <x14:dxf>
              <fill>
                <patternFill>
                  <bgColor theme="1"/>
                </patternFill>
              </fill>
            </x14:dxf>
          </x14:cfRule>
          <xm:sqref>AL32</xm:sqref>
        </x14:conditionalFormatting>
        <x14:conditionalFormatting xmlns:xm="http://schemas.microsoft.com/office/excel/2006/main">
          <x14:cfRule type="expression" priority="471" id="{4F54A87F-0B7B-4D76-AB3C-9AB1A7BBA842}">
            <xm:f>家族構成図!$C$14&lt;&gt;""</xm:f>
            <x14:dxf>
              <fill>
                <patternFill>
                  <bgColor theme="1"/>
                </patternFill>
              </fill>
            </x14:dxf>
          </x14:cfRule>
          <xm:sqref>AM32:AN32</xm:sqref>
        </x14:conditionalFormatting>
        <x14:conditionalFormatting xmlns:xm="http://schemas.microsoft.com/office/excel/2006/main">
          <x14:cfRule type="expression" priority="470" id="{87EE3B3B-AAA3-49F8-B525-857AC13BBF16}">
            <xm:f>家族構成図!$C$14&lt;&gt;""</xm:f>
            <x14:dxf>
              <fill>
                <patternFill>
                  <bgColor theme="1"/>
                </patternFill>
              </fill>
            </x14:dxf>
          </x14:cfRule>
          <xm:sqref>AM28:AM31</xm:sqref>
        </x14:conditionalFormatting>
        <x14:conditionalFormatting xmlns:xm="http://schemas.microsoft.com/office/excel/2006/main">
          <x14:cfRule type="expression" priority="469" id="{5C7ABF39-054B-4AC1-A04D-5E2B0D76C98E}">
            <xm:f>家族構成図!$C$14&lt;&gt;""</xm:f>
            <x14:dxf>
              <fill>
                <patternFill>
                  <bgColor theme="1"/>
                </patternFill>
              </fill>
            </x14:dxf>
          </x14:cfRule>
          <xm:sqref>AJ34:AJ36</xm:sqref>
        </x14:conditionalFormatting>
        <x14:conditionalFormatting xmlns:xm="http://schemas.microsoft.com/office/excel/2006/main">
          <x14:cfRule type="expression" priority="468" id="{7D71814E-17B6-4CB0-85AB-2C3F32666056}">
            <xm:f>家族構成図!$C$14&lt;&gt;""</xm:f>
            <x14:dxf>
              <fill>
                <patternFill>
                  <bgColor theme="1"/>
                </patternFill>
              </fill>
            </x14:dxf>
          </x14:cfRule>
          <xm:sqref>AP34:AP36</xm:sqref>
        </x14:conditionalFormatting>
        <x14:conditionalFormatting xmlns:xm="http://schemas.microsoft.com/office/excel/2006/main">
          <x14:cfRule type="expression" priority="467" id="{35D625E3-02B8-4E17-AA01-27A0ABB300EB}">
            <xm:f>家族構成図!$C$14&lt;&gt;""</xm:f>
            <x14:dxf>
              <fill>
                <patternFill>
                  <bgColor theme="1"/>
                </patternFill>
              </fill>
            </x14:dxf>
          </x14:cfRule>
          <xm:sqref>AL38:AN38</xm:sqref>
        </x14:conditionalFormatting>
        <x14:conditionalFormatting xmlns:xm="http://schemas.microsoft.com/office/excel/2006/main">
          <x14:cfRule type="expression" priority="466" id="{316B0AF0-537A-4FC4-8144-6D5E778F405E}">
            <xm:f>家族構成図!$C$14="女"</xm:f>
            <x14:dxf>
              <fill>
                <patternFill>
                  <bgColor theme="1"/>
                </patternFill>
              </fill>
            </x14:dxf>
          </x14:cfRule>
          <xm:sqref>AO33</xm:sqref>
        </x14:conditionalFormatting>
        <x14:conditionalFormatting xmlns:xm="http://schemas.microsoft.com/office/excel/2006/main">
          <x14:cfRule type="expression" priority="465" id="{29469972-89F6-4502-930C-E0AE86BF7ACD}">
            <xm:f>家族構成図!$C$14="女"</xm:f>
            <x14:dxf>
              <fill>
                <patternFill>
                  <bgColor theme="1"/>
                </patternFill>
              </fill>
            </x14:dxf>
          </x14:cfRule>
          <xm:sqref>AK33</xm:sqref>
        </x14:conditionalFormatting>
        <x14:conditionalFormatting xmlns:xm="http://schemas.microsoft.com/office/excel/2006/main">
          <x14:cfRule type="expression" priority="464" id="{EAC758BA-C78C-4DB0-9E3F-7D47AE82DB33}">
            <xm:f>家族構成図!$C$14="女"</xm:f>
            <x14:dxf>
              <fill>
                <patternFill>
                  <bgColor theme="1"/>
                </patternFill>
              </fill>
            </x14:dxf>
          </x14:cfRule>
          <xm:sqref>AK37</xm:sqref>
        </x14:conditionalFormatting>
        <x14:conditionalFormatting xmlns:xm="http://schemas.microsoft.com/office/excel/2006/main">
          <x14:cfRule type="expression" priority="463" id="{3AC7B512-0F84-460D-A861-14C2406CFC22}">
            <xm:f>家族構成図!$C$14="女"</xm:f>
            <x14:dxf>
              <fill>
                <patternFill>
                  <bgColor theme="1"/>
                </patternFill>
              </fill>
            </x14:dxf>
          </x14:cfRule>
          <xm:sqref>AO37</xm:sqref>
        </x14:conditionalFormatting>
        <x14:conditionalFormatting xmlns:xm="http://schemas.microsoft.com/office/excel/2006/main">
          <x14:cfRule type="expression" priority="462" id="{A11DA46E-B12E-4E15-AE23-48A70BB7023F}">
            <xm:f>家族構成図!$C$14="男"</xm:f>
            <x14:dxf>
              <fill>
                <patternFill>
                  <bgColor theme="1"/>
                </patternFill>
              </fill>
            </x14:dxf>
          </x14:cfRule>
          <xm:sqref>AO32</xm:sqref>
        </x14:conditionalFormatting>
        <x14:conditionalFormatting xmlns:xm="http://schemas.microsoft.com/office/excel/2006/main">
          <x14:cfRule type="expression" priority="461" id="{5841F151-DF16-4511-AA54-27B7B1645AE9}">
            <xm:f>家族構成図!$C$14="男"</xm:f>
            <x14:dxf>
              <fill>
                <patternFill>
                  <bgColor theme="1"/>
                </patternFill>
              </fill>
            </x14:dxf>
          </x14:cfRule>
          <xm:sqref>AP32:AP33</xm:sqref>
        </x14:conditionalFormatting>
        <x14:conditionalFormatting xmlns:xm="http://schemas.microsoft.com/office/excel/2006/main">
          <x14:cfRule type="expression" priority="460" id="{096D346D-8942-4E45-A9C6-9AE8CB71E220}">
            <xm:f>家族構成図!$C$14="男"</xm:f>
            <x14:dxf>
              <fill>
                <patternFill>
                  <bgColor theme="1"/>
                </patternFill>
              </fill>
            </x14:dxf>
          </x14:cfRule>
          <xm:sqref>AO38:AP38</xm:sqref>
        </x14:conditionalFormatting>
        <x14:conditionalFormatting xmlns:xm="http://schemas.microsoft.com/office/excel/2006/main">
          <x14:cfRule type="expression" priority="459" id="{DD6076EC-7C03-4CF1-8467-D7ECE54B3652}">
            <xm:f>家族構成図!$C$14="男"</xm:f>
            <x14:dxf>
              <fill>
                <patternFill>
                  <bgColor theme="1"/>
                </patternFill>
              </fill>
            </x14:dxf>
          </x14:cfRule>
          <xm:sqref>AP37</xm:sqref>
        </x14:conditionalFormatting>
        <x14:conditionalFormatting xmlns:xm="http://schemas.microsoft.com/office/excel/2006/main">
          <x14:cfRule type="expression" priority="458" id="{04B2EB1A-133B-46E6-B589-AA4F46AB3747}">
            <xm:f>家族構成図!$C$14="男"</xm:f>
            <x14:dxf>
              <fill>
                <patternFill>
                  <bgColor theme="1"/>
                </patternFill>
              </fill>
            </x14:dxf>
          </x14:cfRule>
          <xm:sqref>AJ38:AK38</xm:sqref>
        </x14:conditionalFormatting>
        <x14:conditionalFormatting xmlns:xm="http://schemas.microsoft.com/office/excel/2006/main">
          <x14:cfRule type="expression" priority="457" id="{089D550F-B2AA-486A-943F-9E7D2A474BC7}">
            <xm:f>家族構成図!$C$14="男"</xm:f>
            <x14:dxf>
              <fill>
                <patternFill>
                  <bgColor theme="1"/>
                </patternFill>
              </fill>
            </x14:dxf>
          </x14:cfRule>
          <xm:sqref>AJ37</xm:sqref>
        </x14:conditionalFormatting>
        <x14:conditionalFormatting xmlns:xm="http://schemas.microsoft.com/office/excel/2006/main">
          <x14:cfRule type="expression" priority="456" id="{31719D87-CAE2-47B9-A280-ECE755625537}">
            <xm:f>家族構成図!$C$14="男"</xm:f>
            <x14:dxf>
              <fill>
                <patternFill>
                  <bgColor theme="1"/>
                </patternFill>
              </fill>
            </x14:dxf>
          </x14:cfRule>
          <xm:sqref>AJ33</xm:sqref>
        </x14:conditionalFormatting>
        <x14:conditionalFormatting xmlns:xm="http://schemas.microsoft.com/office/excel/2006/main">
          <x14:cfRule type="expression" priority="455" id="{BB492D31-0E57-425A-B00F-C0833AF554C3}">
            <xm:f>家族構成図!$C$14="男"</xm:f>
            <x14:dxf>
              <fill>
                <patternFill>
                  <bgColor theme="1"/>
                </patternFill>
              </fill>
            </x14:dxf>
          </x14:cfRule>
          <xm:sqref>AJ32:AK32</xm:sqref>
        </x14:conditionalFormatting>
        <x14:conditionalFormatting xmlns:xm="http://schemas.microsoft.com/office/excel/2006/main">
          <x14:cfRule type="expression" priority="454" id="{431AB91B-E4ED-4ED2-8CF7-A3B526A0FBCE}">
            <xm:f>OR(家族構成図!$C$15="有",家族構成図!$C$15="死亡")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AK4</xm:sqref>
        </x14:conditionalFormatting>
        <x14:conditionalFormatting xmlns:xm="http://schemas.microsoft.com/office/excel/2006/main">
          <x14:cfRule type="expression" priority="453" id="{4C231C49-B9B0-4A8F-9BDA-D3EDD4F834BE}">
            <xm:f>OR(家族構成図!$C$15="有",家族構成図!$C$15="死亡")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AL4:AQ4</xm:sqref>
        </x14:conditionalFormatting>
        <x14:conditionalFormatting xmlns:xm="http://schemas.microsoft.com/office/excel/2006/main">
          <x14:cfRule type="expression" priority="452" id="{E66FBFA1-C3CC-4173-9A2F-1D7D118000FF}">
            <xm:f>OR(家族構成図!$C$15="有",家族構成図!$C$15="死亡")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AQ5:AQ10</xm:sqref>
        </x14:conditionalFormatting>
        <x14:conditionalFormatting xmlns:xm="http://schemas.microsoft.com/office/excel/2006/main">
          <x14:cfRule type="expression" priority="451" id="{F8E7897A-05CF-44D1-BBFB-68207CB20603}">
            <xm:f>OR(家族構成図!$C$15="有",家族構成図!$C$15="死亡")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AK10:AP10</xm:sqref>
        </x14:conditionalFormatting>
        <x14:conditionalFormatting xmlns:xm="http://schemas.microsoft.com/office/excel/2006/main">
          <x14:cfRule type="expression" priority="450" id="{066BEA29-B08F-49FF-827A-A4C0CBD3C592}">
            <xm:f>OR(家族構成図!$C$15="有",家族構成図!$C$15="死亡")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AK5:AK9</xm:sqref>
        </x14:conditionalFormatting>
        <x14:conditionalFormatting xmlns:xm="http://schemas.microsoft.com/office/excel/2006/main">
          <x14:cfRule type="expression" priority="449" id="{93967ED2-505C-462C-98B2-2C3D977DF030}">
            <xm:f>OR(家族構成図!$C$15="有",家族構成図!$C$15="死亡")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AR7:AT7</xm:sqref>
        </x14:conditionalFormatting>
        <x14:conditionalFormatting xmlns:xm="http://schemas.microsoft.com/office/excel/2006/main">
          <x14:cfRule type="expression" priority="448" id="{46DF0B3A-75A2-4341-8C15-4D22314A9513}">
            <xm:f>家族構成図!$C$15="死亡"</xm:f>
            <x14:dxf>
              <fill>
                <patternFill>
                  <bgColor theme="1"/>
                </patternFill>
              </fill>
            </x14:dxf>
          </x14:cfRule>
          <xm:sqref>AL5</xm:sqref>
        </x14:conditionalFormatting>
        <x14:conditionalFormatting xmlns:xm="http://schemas.microsoft.com/office/excel/2006/main">
          <x14:cfRule type="expression" priority="446" id="{5D843029-4F29-4AAE-AF8B-95EF011FDC42}">
            <xm:f>家族構成図!$C$15="死亡"</xm:f>
            <x14:dxf>
              <fill>
                <patternFill>
                  <bgColor theme="1"/>
                </patternFill>
              </fill>
            </x14:dxf>
          </x14:cfRule>
          <xm:sqref>AP9</xm:sqref>
        </x14:conditionalFormatting>
        <x14:conditionalFormatting xmlns:xm="http://schemas.microsoft.com/office/excel/2006/main">
          <x14:cfRule type="expression" priority="445" id="{C98EF97E-7716-4A51-A6E7-2DB3CFAEE283}">
            <xm:f>家族構成図!$C$15="死亡"</xm:f>
            <x14:dxf>
              <fill>
                <patternFill>
                  <bgColor theme="1"/>
                </patternFill>
              </fill>
            </x14:dxf>
          </x14:cfRule>
          <xm:sqref>AO8</xm:sqref>
        </x14:conditionalFormatting>
        <x14:conditionalFormatting xmlns:xm="http://schemas.microsoft.com/office/excel/2006/main">
          <x14:cfRule type="expression" priority="444" id="{157280FA-2994-414C-941D-883F6641C230}">
            <xm:f>家族構成図!$C$15="死亡"</xm:f>
            <x14:dxf>
              <fill>
                <patternFill>
                  <bgColor theme="1"/>
                </patternFill>
              </fill>
            </x14:dxf>
          </x14:cfRule>
          <xm:sqref>AN7</xm:sqref>
        </x14:conditionalFormatting>
        <x14:conditionalFormatting xmlns:xm="http://schemas.microsoft.com/office/excel/2006/main">
          <x14:cfRule type="expression" priority="443" id="{ED266737-0F00-4D62-A7D4-074DEADB2EE5}">
            <xm:f>家族構成図!$C$15="死亡"</xm:f>
            <x14:dxf>
              <fill>
                <patternFill>
                  <bgColor theme="1"/>
                </patternFill>
              </fill>
            </x14:dxf>
          </x14:cfRule>
          <xm:sqref>AM6</xm:sqref>
        </x14:conditionalFormatting>
        <x14:conditionalFormatting xmlns:xm="http://schemas.microsoft.com/office/excel/2006/main">
          <x14:cfRule type="expression" priority="442" id="{78ED16C0-48A2-4001-B60B-42CE9ED4215B}">
            <xm:f>家族構成図!$C$15="死亡"</xm:f>
            <x14:dxf>
              <fill>
                <patternFill>
                  <bgColor theme="1"/>
                </patternFill>
              </fill>
            </x14:dxf>
          </x14:cfRule>
          <xm:sqref>AL9</xm:sqref>
        </x14:conditionalFormatting>
        <x14:conditionalFormatting xmlns:xm="http://schemas.microsoft.com/office/excel/2006/main">
          <x14:cfRule type="expression" priority="441" id="{6869FCC5-8DDA-464D-AE84-4DC2732A4EB6}">
            <xm:f>家族構成図!$C$15="死亡"</xm:f>
            <x14:dxf>
              <fill>
                <patternFill>
                  <bgColor theme="1"/>
                </patternFill>
              </fill>
            </x14:dxf>
          </x14:cfRule>
          <xm:sqref>AM8</xm:sqref>
        </x14:conditionalFormatting>
        <x14:conditionalFormatting xmlns:xm="http://schemas.microsoft.com/office/excel/2006/main">
          <x14:cfRule type="expression" priority="440" id="{59D14C8F-E919-4E1A-98AA-0D24153BBDE7}">
            <xm:f>家族構成図!$C$15="死亡"</xm:f>
            <x14:dxf>
              <fill>
                <patternFill>
                  <bgColor theme="1"/>
                </patternFill>
              </fill>
            </x14:dxf>
          </x14:cfRule>
          <xm:sqref>AO6</xm:sqref>
        </x14:conditionalFormatting>
        <x14:conditionalFormatting xmlns:xm="http://schemas.microsoft.com/office/excel/2006/main">
          <x14:cfRule type="expression" priority="439" id="{D0152F48-9199-4D94-A9F8-7B41A4953018}">
            <xm:f>家族構成図!$C$15="死亡"</xm:f>
            <x14:dxf>
              <fill>
                <patternFill>
                  <bgColor theme="1"/>
                </patternFill>
              </fill>
            </x14:dxf>
          </x14:cfRule>
          <xm:sqref>AP5</xm:sqref>
        </x14:conditionalFormatting>
        <x14:conditionalFormatting xmlns:xm="http://schemas.microsoft.com/office/excel/2006/main">
          <x14:cfRule type="expression" priority="438" id="{ACD6DE18-954C-488D-A1A8-2CE4E259EC89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BA4</xm:sqref>
        </x14:conditionalFormatting>
        <x14:conditionalFormatting xmlns:xm="http://schemas.microsoft.com/office/excel/2006/main">
          <x14:cfRule type="expression" priority="437" id="{CDF0F88B-6DD7-4310-A7F3-0091501AEE67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BA10:BC10</xm:sqref>
        </x14:conditionalFormatting>
        <x14:conditionalFormatting xmlns:xm="http://schemas.microsoft.com/office/excel/2006/main">
          <x14:cfRule type="expression" priority="436" id="{C7986113-AEDD-4540-AA8D-6C238FC1AC73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BD9</xm:sqref>
        </x14:conditionalFormatting>
        <x14:conditionalFormatting xmlns:xm="http://schemas.microsoft.com/office/excel/2006/main">
          <x14:cfRule type="expression" priority="435" id="{623FC79F-DA12-47F2-9A71-8938766C0FEC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AZ9</xm:sqref>
        </x14:conditionalFormatting>
        <x14:conditionalFormatting xmlns:xm="http://schemas.microsoft.com/office/excel/2006/main">
          <x14:cfRule type="expression" priority="434" id="{C986CE0C-8D2F-4600-8E91-446E07DB5213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AY6:AY8</xm:sqref>
        </x14:conditionalFormatting>
        <x14:conditionalFormatting xmlns:xm="http://schemas.microsoft.com/office/excel/2006/main">
          <x14:cfRule type="expression" priority="433" id="{7EA862E3-CBC9-4798-88DE-FBD4BC0E767B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AV7:AX7</xm:sqref>
        </x14:conditionalFormatting>
        <x14:conditionalFormatting xmlns:xm="http://schemas.microsoft.com/office/excel/2006/main">
          <x14:cfRule type="expression" priority="432" id="{B7647D18-0B1A-4585-9C66-B707A7A2C891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AZ5</xm:sqref>
        </x14:conditionalFormatting>
        <x14:conditionalFormatting xmlns:xm="http://schemas.microsoft.com/office/excel/2006/main">
          <x14:cfRule type="expression" priority="431" id="{F0A4AB8E-BCC4-42A3-928C-551E4F450F57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BD5</xm:sqref>
        </x14:conditionalFormatting>
        <x14:conditionalFormatting xmlns:xm="http://schemas.microsoft.com/office/excel/2006/main">
          <x14:cfRule type="expression" priority="430" id="{5AB08FBF-04B9-42E9-9E00-4B11563A1FB1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BE6:BE8</xm:sqref>
        </x14:conditionalFormatting>
        <x14:conditionalFormatting xmlns:xm="http://schemas.microsoft.com/office/excel/2006/main">
          <x14:cfRule type="expression" priority="429" id="{7030F915-73FE-469E-801E-290A1CB21A03}">
            <xm:f>OR(家族構成図!$C$16="有",家族構成図!$C$16="死亡")</xm:f>
            <x14:dxf>
              <fill>
                <patternFill>
                  <bgColor theme="1"/>
                </patternFill>
              </fill>
            </x14:dxf>
          </x14:cfRule>
          <xm:sqref>BB4:BC4</xm:sqref>
        </x14:conditionalFormatting>
        <x14:conditionalFormatting xmlns:xm="http://schemas.microsoft.com/office/excel/2006/main">
          <x14:cfRule type="expression" priority="428" id="{BBECB385-69A6-4750-A455-BF84F508FEB3}">
            <xm:f>家族構成図!$C$16="死亡"</xm:f>
            <x14:dxf>
              <fill>
                <patternFill>
                  <bgColor theme="1"/>
                </patternFill>
              </fill>
            </x14:dxf>
          </x14:cfRule>
          <xm:sqref>BA6</xm:sqref>
        </x14:conditionalFormatting>
        <x14:conditionalFormatting xmlns:xm="http://schemas.microsoft.com/office/excel/2006/main">
          <x14:cfRule type="expression" priority="427" id="{794C0355-9AA4-49A0-B244-24CBD835C9D0}">
            <xm:f>家族構成図!$C$16="死亡"</xm:f>
            <x14:dxf>
              <fill>
                <patternFill>
                  <bgColor theme="1"/>
                </patternFill>
              </fill>
            </x14:dxf>
          </x14:cfRule>
          <xm:sqref>BA8</xm:sqref>
        </x14:conditionalFormatting>
        <x14:conditionalFormatting xmlns:xm="http://schemas.microsoft.com/office/excel/2006/main">
          <x14:cfRule type="expression" priority="426" id="{6A56AEA6-E6D7-4DD8-A48A-6750292BC590}">
            <xm:f>家族構成図!$C$16="死亡"</xm:f>
            <x14:dxf>
              <fill>
                <patternFill>
                  <bgColor theme="1"/>
                </patternFill>
              </fill>
            </x14:dxf>
          </x14:cfRule>
          <xm:sqref>BC8</xm:sqref>
        </x14:conditionalFormatting>
        <x14:conditionalFormatting xmlns:xm="http://schemas.microsoft.com/office/excel/2006/main">
          <x14:cfRule type="expression" priority="425" id="{85220834-8BD3-4787-97CC-9988B973D64F}">
            <xm:f>家族構成図!$C$16="死亡"</xm:f>
            <x14:dxf>
              <fill>
                <patternFill>
                  <bgColor theme="1"/>
                </patternFill>
              </fill>
            </x14:dxf>
          </x14:cfRule>
          <xm:sqref>BB7</xm:sqref>
        </x14:conditionalFormatting>
        <x14:conditionalFormatting xmlns:xm="http://schemas.microsoft.com/office/excel/2006/main">
          <x14:cfRule type="expression" priority="424" id="{B41CA206-8A11-47E6-9B53-9A949C54D3C1}">
            <xm:f>家族構成図!$C$16="死亡"</xm:f>
            <x14:dxf>
              <fill>
                <patternFill>
                  <bgColor theme="1"/>
                </patternFill>
              </fill>
            </x14:dxf>
          </x14:cfRule>
          <xm:sqref>BC6</xm:sqref>
        </x14:conditionalFormatting>
        <x14:conditionalFormatting xmlns:xm="http://schemas.microsoft.com/office/excel/2006/main">
          <x14:cfRule type="expression" priority="423" id="{2882A587-EB40-4F28-8F95-780438F58CC2}">
            <xm:f>OR(家族構成図!$C$17="有",家族構成図!$C$17="死亡")</xm:f>
            <x14:dxf>
              <fill>
                <patternFill>
                  <bgColor theme="1"/>
                </patternFill>
              </fill>
            </x14:dxf>
          </x14:cfRule>
          <xm:sqref>E4</xm:sqref>
        </x14:conditionalFormatting>
        <x14:conditionalFormatting xmlns:xm="http://schemas.microsoft.com/office/excel/2006/main">
          <x14:cfRule type="expression" priority="422" id="{2B11947B-F756-49ED-BACE-368B1F4B9180}">
            <xm:f>OR(家族構成図!$C$17="有",家族構成図!$C$17="死亡")</xm:f>
            <x14:dxf>
              <fill>
                <patternFill>
                  <bgColor theme="1"/>
                </patternFill>
              </fill>
            </x14:dxf>
          </x14:cfRule>
          <xm:sqref>E10:K10</xm:sqref>
        </x14:conditionalFormatting>
        <x14:conditionalFormatting xmlns:xm="http://schemas.microsoft.com/office/excel/2006/main">
          <x14:cfRule type="expression" priority="421" id="{87DD5674-1CC7-4D0D-85A5-F721286DCE1A}">
            <xm:f>OR(家族構成図!$C$17="有",家族構成図!$C$17="死亡")</xm:f>
            <x14:dxf>
              <fill>
                <patternFill>
                  <bgColor theme="1"/>
                </patternFill>
              </fill>
            </x14:dxf>
          </x14:cfRule>
          <xm:sqref>E5:E9</xm:sqref>
        </x14:conditionalFormatting>
        <x14:conditionalFormatting xmlns:xm="http://schemas.microsoft.com/office/excel/2006/main">
          <x14:cfRule type="expression" priority="420" id="{25073515-D725-4A11-9D35-EF1BCED5BE2A}">
            <xm:f>OR(家族構成図!$C$17="有",家族構成図!$C$17="死亡")</xm:f>
            <x14:dxf>
              <fill>
                <patternFill>
                  <bgColor theme="1"/>
                </patternFill>
              </fill>
            </x14:dxf>
          </x14:cfRule>
          <xm:sqref>L7:N7</xm:sqref>
        </x14:conditionalFormatting>
        <x14:conditionalFormatting xmlns:xm="http://schemas.microsoft.com/office/excel/2006/main">
          <x14:cfRule type="expression" priority="419" id="{5EF0E857-4089-4924-9A10-47B0F081C9B4}">
            <xm:f>OR(家族構成図!$C$17="有",家族構成図!$C$17="死亡")</xm:f>
            <x14:dxf>
              <fill>
                <patternFill>
                  <bgColor theme="1"/>
                </patternFill>
              </fill>
            </x14:dxf>
          </x14:cfRule>
          <xm:sqref>K4:K9</xm:sqref>
        </x14:conditionalFormatting>
        <x14:conditionalFormatting xmlns:xm="http://schemas.microsoft.com/office/excel/2006/main">
          <x14:cfRule type="expression" priority="418" id="{2E1ED583-89F6-497D-B929-B8D4F2998F4F}">
            <xm:f>OR(家族構成図!$C$17="有",家族構成図!$C$17="死亡")</xm:f>
            <x14:dxf>
              <fill>
                <patternFill>
                  <bgColor theme="1"/>
                </patternFill>
              </fill>
            </x14:dxf>
          </x14:cfRule>
          <xm:sqref>F4:J4</xm:sqref>
        </x14:conditionalFormatting>
        <x14:conditionalFormatting xmlns:xm="http://schemas.microsoft.com/office/excel/2006/main">
          <x14:cfRule type="expression" priority="417" id="{80A205DB-F0BD-4243-A584-5D1B0102A9F3}">
            <xm:f>家族構成図!$C$17="死亡"</xm:f>
            <x14:dxf>
              <fill>
                <patternFill>
                  <bgColor theme="1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16" id="{9F650211-D1FA-434C-A827-D72B31FE4E22}">
            <xm:f>家族構成図!$C$17="死亡"</xm:f>
            <x14:dxf>
              <fill>
                <patternFill>
                  <bgColor theme="1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15" id="{C0D8DDFF-D15D-47AE-983B-86D1B6A97995}">
            <xm:f>家族構成図!$C$17="死亡"</xm:f>
            <x14:dxf>
              <fill>
                <patternFill>
                  <bgColor theme="1"/>
                </patternFill>
              </fill>
            </x14:dxf>
          </x14:cfRule>
          <xm:sqref>H7</xm:sqref>
        </x14:conditionalFormatting>
        <x14:conditionalFormatting xmlns:xm="http://schemas.microsoft.com/office/excel/2006/main">
          <x14:cfRule type="expression" priority="414" id="{F7D0227C-662E-4C48-BCB2-A83EFAB2D11A}">
            <xm:f>家族構成図!$C$17="死亡"</xm:f>
            <x14:dxf>
              <fill>
                <patternFill>
                  <bgColor theme="1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13" id="{5126D647-AF92-476D-9D0C-C14D0E00B674}">
            <xm:f>家族構成図!$C$17="死亡"</xm:f>
            <x14:dxf>
              <fill>
                <patternFill>
                  <bgColor theme="1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12" id="{2995FD04-7C69-4C3D-8906-31963AC75127}">
            <xm:f>家族構成図!$C$17="死亡"</xm:f>
            <x14:dxf>
              <fill>
                <patternFill>
                  <bgColor theme="1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expression" priority="411" id="{7051FF77-AABE-4B3D-AD00-2860981B4AEE}">
            <xm:f>家族構成図!$C$17="死亡"</xm:f>
            <x14:dxf>
              <fill>
                <patternFill>
                  <bgColor theme="1"/>
                </patternFill>
              </fill>
            </x14:dxf>
          </x14:cfRule>
          <xm:sqref>J5</xm:sqref>
        </x14:conditionalFormatting>
        <x14:conditionalFormatting xmlns:xm="http://schemas.microsoft.com/office/excel/2006/main">
          <x14:cfRule type="expression" priority="410" id="{D4EE0CCA-2636-4933-8B69-6C8C88D9248B}">
            <xm:f>家族構成図!$C$17="死亡"</xm:f>
            <x14:dxf>
              <fill>
                <patternFill>
                  <bgColor theme="1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409" id="{08D18FCA-8BC3-4825-B70C-874A7398D220}">
            <xm:f>家族構成図!$C$17="死亡"</xm:f>
            <x14:dxf>
              <fill>
                <patternFill>
                  <bgColor theme="1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expression" priority="408" id="{2966100F-63FF-47D8-89E2-9DA0377093C5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U4</xm:sqref>
        </x14:conditionalFormatting>
        <x14:conditionalFormatting xmlns:xm="http://schemas.microsoft.com/office/excel/2006/main">
          <x14:cfRule type="expression" priority="407" id="{BC91F983-391B-4446-8C06-8BEE60B83EF2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U10:W10</xm:sqref>
        </x14:conditionalFormatting>
        <x14:conditionalFormatting xmlns:xm="http://schemas.microsoft.com/office/excel/2006/main">
          <x14:cfRule type="expression" priority="405" id="{7F5AFBFA-4B7D-4691-B186-C74248A1D736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T9</xm:sqref>
        </x14:conditionalFormatting>
        <x14:conditionalFormatting xmlns:xm="http://schemas.microsoft.com/office/excel/2006/main">
          <x14:cfRule type="expression" priority="404" id="{E9689D5E-9E34-4EE1-9226-EA479B1EBBC3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S6:S8</xm:sqref>
        </x14:conditionalFormatting>
        <x14:conditionalFormatting xmlns:xm="http://schemas.microsoft.com/office/excel/2006/main">
          <x14:cfRule type="expression" priority="403" id="{CA598EC5-7CFC-4405-8D43-28B83F544657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P7:R7</xm:sqref>
        </x14:conditionalFormatting>
        <x14:conditionalFormatting xmlns:xm="http://schemas.microsoft.com/office/excel/2006/main">
          <x14:cfRule type="expression" priority="402" id="{C7850A87-1550-419E-93B1-EB6461622A00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T5</xm:sqref>
        </x14:conditionalFormatting>
        <x14:conditionalFormatting xmlns:xm="http://schemas.microsoft.com/office/excel/2006/main">
          <x14:cfRule type="expression" priority="401" id="{EBA5D22A-8A07-42F1-9A3D-C821878CACDA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Y6:Y8</xm:sqref>
        </x14:conditionalFormatting>
        <x14:conditionalFormatting xmlns:xm="http://schemas.microsoft.com/office/excel/2006/main">
          <x14:cfRule type="expression" priority="400" id="{96D1F121-9753-4CA2-8B28-3AA6A53B0585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X5</xm:sqref>
        </x14:conditionalFormatting>
        <x14:conditionalFormatting xmlns:xm="http://schemas.microsoft.com/office/excel/2006/main">
          <x14:cfRule type="expression" priority="399" id="{2BE03B57-27AE-4C54-BCF4-4E221103BAA7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X9</xm:sqref>
        </x14:conditionalFormatting>
        <x14:conditionalFormatting xmlns:xm="http://schemas.microsoft.com/office/excel/2006/main">
          <x14:cfRule type="expression" priority="398" id="{B934489F-242D-4D15-9CA2-C8229AB76416}">
            <xm:f>家族構成図!$C$18="死亡"</xm:f>
            <x14:dxf>
              <fill>
                <patternFill>
                  <bgColor theme="1"/>
                </patternFill>
              </fill>
            </x14:dxf>
          </x14:cfRule>
          <xm:sqref>U6</xm:sqref>
        </x14:conditionalFormatting>
        <x14:conditionalFormatting xmlns:xm="http://schemas.microsoft.com/office/excel/2006/main">
          <x14:cfRule type="expression" priority="397" id="{E13E2554-283A-4769-B2C6-D9DA532EBE7B}">
            <xm:f>家族構成図!$C$18="死亡"</xm:f>
            <x14:dxf>
              <fill>
                <patternFill>
                  <bgColor theme="1"/>
                </patternFill>
              </fill>
            </x14:dxf>
          </x14:cfRule>
          <xm:sqref>W8</xm:sqref>
        </x14:conditionalFormatting>
        <x14:conditionalFormatting xmlns:xm="http://schemas.microsoft.com/office/excel/2006/main">
          <x14:cfRule type="expression" priority="396" id="{73159549-EBCD-46AE-9CF0-4016DE0D1F7D}">
            <xm:f>家族構成図!$C$18="死亡"</xm:f>
            <x14:dxf>
              <fill>
                <patternFill>
                  <bgColor theme="1"/>
                </patternFill>
              </fill>
            </x14:dxf>
          </x14:cfRule>
          <xm:sqref>U8</xm:sqref>
        </x14:conditionalFormatting>
        <x14:conditionalFormatting xmlns:xm="http://schemas.microsoft.com/office/excel/2006/main">
          <x14:cfRule type="expression" priority="395" id="{BABF001B-E9A3-4638-BD84-C3595D1CA551}">
            <xm:f>家族構成図!$C$18="死亡"</xm:f>
            <x14:dxf>
              <fill>
                <patternFill>
                  <bgColor theme="1"/>
                </patternFill>
              </fill>
            </x14:dxf>
          </x14:cfRule>
          <xm:sqref>V7</xm:sqref>
        </x14:conditionalFormatting>
        <x14:conditionalFormatting xmlns:xm="http://schemas.microsoft.com/office/excel/2006/main">
          <x14:cfRule type="expression" priority="394" id="{1B097B4E-B311-4968-A9A2-DA5856653895}">
            <xm:f>家族構成図!$C$18="死亡"</xm:f>
            <x14:dxf>
              <fill>
                <patternFill>
                  <bgColor theme="1"/>
                </patternFill>
              </fill>
            </x14:dxf>
          </x14:cfRule>
          <xm:sqref>W6</xm:sqref>
        </x14:conditionalFormatting>
        <x14:conditionalFormatting xmlns:xm="http://schemas.microsoft.com/office/excel/2006/main">
          <x14:cfRule type="expression" priority="393" id="{3633ECA6-B928-4F4F-BB5B-3B7F900B9E51}">
            <xm:f>OR(家族構成図!$C$18="有",家族構成図!$C$18="死亡")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V4:W4</xm:sqref>
        </x14:conditionalFormatting>
        <x14:conditionalFormatting xmlns:xm="http://schemas.microsoft.com/office/excel/2006/main">
          <x14:cfRule type="expression" priority="392" id="{F8C0D9DE-B8E0-48AD-977B-2474273A81A2}">
            <xm:f>家族構成図!$C$19&lt;&gt;""</xm:f>
            <x14:dxf>
              <fill>
                <patternFill>
                  <bgColor theme="1"/>
                </patternFill>
              </fill>
            </x14:dxf>
          </x14:cfRule>
          <xm:sqref>BC18</xm:sqref>
        </x14:conditionalFormatting>
        <x14:conditionalFormatting xmlns:xm="http://schemas.microsoft.com/office/excel/2006/main">
          <x14:cfRule type="expression" priority="391" id="{FC926306-3223-4C66-B11B-39AC30DA2248}">
            <xm:f>家族構成図!$C$19&lt;&gt;""</xm:f>
            <x14:dxf>
              <fill>
                <patternFill>
                  <bgColor theme="1"/>
                </patternFill>
              </fill>
            </x14:dxf>
          </x14:cfRule>
          <xm:sqref>BD18:BE18</xm:sqref>
        </x14:conditionalFormatting>
        <x14:conditionalFormatting xmlns:xm="http://schemas.microsoft.com/office/excel/2006/main">
          <x14:cfRule type="expression" priority="390" id="{A5EE4870-4BC9-47F3-9529-33029ABFB42F}">
            <xm:f>家族構成図!$C$19&lt;&gt;""</xm:f>
            <x14:dxf>
              <fill>
                <patternFill>
                  <bgColor theme="1"/>
                </patternFill>
              </fill>
            </x14:dxf>
          </x14:cfRule>
          <xm:sqref>BC24:BE24</xm:sqref>
        </x14:conditionalFormatting>
        <x14:conditionalFormatting xmlns:xm="http://schemas.microsoft.com/office/excel/2006/main">
          <x14:cfRule type="expression" priority="389" id="{402645AE-CC48-47A0-A586-BE1C6ED93A77}">
            <xm:f>家族構成図!$C$19&lt;&gt;""</xm:f>
            <x14:dxf>
              <fill>
                <patternFill>
                  <bgColor theme="1"/>
                </patternFill>
              </fill>
            </x14:dxf>
          </x14:cfRule>
          <xm:sqref>BG20:BG22</xm:sqref>
        </x14:conditionalFormatting>
        <x14:conditionalFormatting xmlns:xm="http://schemas.microsoft.com/office/excel/2006/main">
          <x14:cfRule type="expression" priority="388" id="{340FCC42-9FA5-493A-A3D0-E44BCD6F3016}">
            <xm:f>家族構成図!$C$19&lt;&gt;""</xm:f>
            <x14:dxf>
              <fill>
                <patternFill>
                  <bgColor theme="1"/>
                </patternFill>
              </fill>
            </x14:dxf>
          </x14:cfRule>
          <xm:sqref>BA20:BA22</xm:sqref>
        </x14:conditionalFormatting>
        <x14:conditionalFormatting xmlns:xm="http://schemas.microsoft.com/office/excel/2006/main">
          <x14:cfRule type="expression" priority="387" id="{C4249BAB-2DAC-409C-ACA5-13FB1FC1820B}">
            <xm:f>家族構成図!$C$19&lt;&gt;""</xm:f>
            <x14:dxf>
              <fill>
                <patternFill>
                  <bgColor theme="1"/>
                </patternFill>
              </fill>
            </x14:dxf>
          </x14:cfRule>
          <xm:sqref>BD13:BD17</xm:sqref>
        </x14:conditionalFormatting>
        <x14:conditionalFormatting xmlns:xm="http://schemas.microsoft.com/office/excel/2006/main">
          <x14:cfRule type="expression" priority="386" id="{265B5D07-5786-4DF5-88B4-9DCA8FAC4B13}">
            <xm:f>家族構成図!$C$19&lt;&gt;""</xm:f>
            <x14:dxf>
              <fill>
                <patternFill>
                  <bgColor theme="1"/>
                </patternFill>
              </fill>
            </x14:dxf>
          </x14:cfRule>
          <xm:sqref>AV13:BC13</xm:sqref>
        </x14:conditionalFormatting>
        <x14:conditionalFormatting xmlns:xm="http://schemas.microsoft.com/office/excel/2006/main">
          <x14:cfRule type="expression" priority="385" id="{EE3214C8-10C5-4C09-98AB-CBC2172FE239}">
            <xm:f>家族構成図!$C$19="女"</xm:f>
            <x14:dxf>
              <fill>
                <patternFill>
                  <bgColor theme="1"/>
                </patternFill>
              </fill>
            </x14:dxf>
          </x14:cfRule>
          <xm:sqref>BF19</xm:sqref>
        </x14:conditionalFormatting>
        <x14:conditionalFormatting xmlns:xm="http://schemas.microsoft.com/office/excel/2006/main">
          <x14:cfRule type="expression" priority="384" id="{6736634F-D74B-484A-9569-7E4127CE9667}">
            <xm:f>家族構成図!$C$19="女"</xm:f>
            <x14:dxf>
              <fill>
                <patternFill>
                  <bgColor theme="1"/>
                </patternFill>
              </fill>
            </x14:dxf>
          </x14:cfRule>
          <xm:sqref>BB19</xm:sqref>
        </x14:conditionalFormatting>
        <x14:conditionalFormatting xmlns:xm="http://schemas.microsoft.com/office/excel/2006/main">
          <x14:cfRule type="expression" priority="383" id="{4E579055-8509-4933-9085-A56AF8F7599F}">
            <xm:f>家族構成図!$C$19="女"</xm:f>
            <x14:dxf>
              <fill>
                <patternFill>
                  <bgColor theme="1"/>
                </patternFill>
              </fill>
            </x14:dxf>
          </x14:cfRule>
          <xm:sqref>BB23</xm:sqref>
        </x14:conditionalFormatting>
        <x14:conditionalFormatting xmlns:xm="http://schemas.microsoft.com/office/excel/2006/main">
          <x14:cfRule type="expression" priority="382" id="{94356998-0D68-4B3B-8F7D-70E5A13F7F83}">
            <xm:f>家族構成図!$C$19="女"</xm:f>
            <x14:dxf>
              <fill>
                <patternFill>
                  <bgColor theme="1"/>
                </patternFill>
              </fill>
            </x14:dxf>
          </x14:cfRule>
          <xm:sqref>BF23</xm:sqref>
        </x14:conditionalFormatting>
        <x14:conditionalFormatting xmlns:xm="http://schemas.microsoft.com/office/excel/2006/main">
          <x14:cfRule type="expression" priority="381" id="{F8BC857D-6EFF-4B96-A171-4938D3D27478}">
            <xm:f>家族構成図!$C$19="男"</xm:f>
            <x14:dxf>
              <fill>
                <patternFill>
                  <bgColor theme="1"/>
                </patternFill>
              </fill>
            </x14:dxf>
          </x14:cfRule>
          <xm:sqref>BG24</xm:sqref>
        </x14:conditionalFormatting>
        <x14:conditionalFormatting xmlns:xm="http://schemas.microsoft.com/office/excel/2006/main">
          <x14:cfRule type="expression" priority="380" id="{0D60F4ED-0263-4A26-A875-22CF55445E25}">
            <xm:f>家族構成図!$C$19="男"</xm:f>
            <x14:dxf>
              <fill>
                <patternFill>
                  <bgColor theme="1"/>
                </patternFill>
              </fill>
            </x14:dxf>
          </x14:cfRule>
          <xm:sqref>BG23</xm:sqref>
        </x14:conditionalFormatting>
        <x14:conditionalFormatting xmlns:xm="http://schemas.microsoft.com/office/excel/2006/main">
          <x14:cfRule type="expression" priority="379" id="{AB4D8786-47BD-4E0E-8721-6F66257EB0F8}">
            <xm:f>家族構成図!$C$19="男"</xm:f>
            <x14:dxf>
              <fill>
                <patternFill>
                  <bgColor theme="1"/>
                </patternFill>
              </fill>
            </x14:dxf>
          </x14:cfRule>
          <xm:sqref>BF24</xm:sqref>
        </x14:conditionalFormatting>
        <x14:conditionalFormatting xmlns:xm="http://schemas.microsoft.com/office/excel/2006/main">
          <x14:cfRule type="expression" priority="378" id="{A08AC75F-D491-488D-98D9-FE4274A6D10A}">
            <xm:f>家族構成図!$C$19="男"</xm:f>
            <x14:dxf>
              <fill>
                <patternFill>
                  <bgColor theme="1"/>
                </patternFill>
              </fill>
            </x14:dxf>
          </x14:cfRule>
          <xm:sqref>BA24:BB24</xm:sqref>
        </x14:conditionalFormatting>
        <x14:conditionalFormatting xmlns:xm="http://schemas.microsoft.com/office/excel/2006/main">
          <x14:cfRule type="expression" priority="377" id="{CEDD4AB5-66E3-45D0-9846-4DCED9D69E0B}">
            <xm:f>家族構成図!$C$19="男"</xm:f>
            <x14:dxf>
              <fill>
                <patternFill>
                  <bgColor theme="1"/>
                </patternFill>
              </fill>
            </x14:dxf>
          </x14:cfRule>
          <xm:sqref>BA23</xm:sqref>
        </x14:conditionalFormatting>
        <x14:conditionalFormatting xmlns:xm="http://schemas.microsoft.com/office/excel/2006/main">
          <x14:cfRule type="expression" priority="376" id="{AF4D207E-9591-4DC6-8F8B-BB5369F453DA}">
            <xm:f>家族構成図!$C$19="男"</xm:f>
            <x14:dxf>
              <fill>
                <patternFill>
                  <bgColor theme="1"/>
                </patternFill>
              </fill>
            </x14:dxf>
          </x14:cfRule>
          <xm:sqref>BA18:BA19</xm:sqref>
        </x14:conditionalFormatting>
        <x14:conditionalFormatting xmlns:xm="http://schemas.microsoft.com/office/excel/2006/main">
          <x14:cfRule type="expression" priority="375" id="{A6242E7F-7E45-4211-8417-859B85261A37}">
            <xm:f>家族構成図!$C$19="男"</xm:f>
            <x14:dxf>
              <fill>
                <patternFill>
                  <bgColor theme="1"/>
                </patternFill>
              </fill>
            </x14:dxf>
          </x14:cfRule>
          <xm:sqref>BB18</xm:sqref>
        </x14:conditionalFormatting>
        <x14:conditionalFormatting xmlns:xm="http://schemas.microsoft.com/office/excel/2006/main">
          <x14:cfRule type="expression" priority="374" id="{589C7618-5E59-4C46-8429-35275BA006E7}">
            <xm:f>家族構成図!$C$19="男"</xm:f>
            <x14:dxf>
              <fill>
                <patternFill>
                  <bgColor theme="1"/>
                </patternFill>
              </fill>
            </x14:dxf>
          </x14:cfRule>
          <xm:sqref>BG18:BG19</xm:sqref>
        </x14:conditionalFormatting>
        <x14:conditionalFormatting xmlns:xm="http://schemas.microsoft.com/office/excel/2006/main">
          <x14:cfRule type="expression" priority="373" id="{103B0DC7-583C-4567-A970-1D0071F765D1}">
            <xm:f>家族構成図!$C$19="男"</xm:f>
            <x14:dxf>
              <fill>
                <patternFill>
                  <bgColor theme="1"/>
                </patternFill>
              </fill>
            </x14:dxf>
          </x14:cfRule>
          <xm:sqref>BF18</xm:sqref>
        </x14:conditionalFormatting>
        <x14:conditionalFormatting xmlns:xm="http://schemas.microsoft.com/office/excel/2006/main">
          <x14:cfRule type="expression" priority="372" id="{C37CF34A-DEC5-4714-98D3-32EF1F59CB11}">
            <xm:f>家族構成図!$C$20&lt;&gt;""</xm:f>
            <x14:dxf>
              <fill>
                <patternFill>
                  <bgColor theme="1"/>
                </patternFill>
              </fill>
            </x14:dxf>
          </x14:cfRule>
          <xm:sqref>AT18</xm:sqref>
        </x14:conditionalFormatting>
        <x14:conditionalFormatting xmlns:xm="http://schemas.microsoft.com/office/excel/2006/main">
          <x14:cfRule type="expression" priority="371" id="{11B9C6E2-FA2B-44B2-8211-85066DC27E59}">
            <xm:f>家族構成図!$C$20&lt;&gt;""</xm:f>
            <x14:dxf>
              <fill>
                <patternFill>
                  <bgColor theme="1"/>
                </patternFill>
              </fill>
            </x14:dxf>
          </x14:cfRule>
          <xm:sqref>AU18:AV18</xm:sqref>
        </x14:conditionalFormatting>
        <x14:conditionalFormatting xmlns:xm="http://schemas.microsoft.com/office/excel/2006/main">
          <x14:cfRule type="expression" priority="370" id="{2ED1C85E-F43F-4107-8C6D-EC58D1243165}">
            <xm:f>家族構成図!$C$20&lt;&gt;""</xm:f>
            <x14:dxf>
              <fill>
                <patternFill>
                  <bgColor theme="1"/>
                </patternFill>
              </fill>
            </x14:dxf>
          </x14:cfRule>
          <xm:sqref>AR20:AR22</xm:sqref>
        </x14:conditionalFormatting>
        <x14:conditionalFormatting xmlns:xm="http://schemas.microsoft.com/office/excel/2006/main">
          <x14:cfRule type="expression" priority="369" id="{03BD147B-430C-4DEC-BCE6-8E6A37C5D8E5}">
            <xm:f>家族構成図!$C$20&lt;&gt;""</xm:f>
            <x14:dxf>
              <fill>
                <patternFill>
                  <bgColor theme="1"/>
                </patternFill>
              </fill>
            </x14:dxf>
          </x14:cfRule>
          <xm:sqref>AX20:AX22</xm:sqref>
        </x14:conditionalFormatting>
        <x14:conditionalFormatting xmlns:xm="http://schemas.microsoft.com/office/excel/2006/main">
          <x14:cfRule type="expression" priority="368" id="{63640E6D-5DA7-43C7-97F3-E85D7F004A19}">
            <xm:f>家族構成図!$C$20&lt;&gt;""</xm:f>
            <x14:dxf>
              <fill>
                <patternFill>
                  <bgColor theme="1"/>
                </patternFill>
              </fill>
            </x14:dxf>
          </x14:cfRule>
          <xm:sqref>AT24:AV24</xm:sqref>
        </x14:conditionalFormatting>
        <x14:conditionalFormatting xmlns:xm="http://schemas.microsoft.com/office/excel/2006/main">
          <x14:cfRule type="expression" priority="367" id="{C56E9493-08A0-4824-A971-9F554FF5B7F2}">
            <xm:f>家族構成図!$C$20&lt;&gt;""</xm:f>
            <x14:dxf>
              <fill>
                <patternFill>
                  <bgColor theme="1"/>
                </patternFill>
              </fill>
            </x14:dxf>
          </x14:cfRule>
          <xm:sqref>AU14:AU17</xm:sqref>
        </x14:conditionalFormatting>
        <x14:conditionalFormatting xmlns:xm="http://schemas.microsoft.com/office/excel/2006/main">
          <x14:cfRule type="expression" priority="366" id="{308F28F2-1D66-4B4D-AC43-CF6B23F2D7A7}">
            <xm:f>家族構成図!$C$20="女"</xm:f>
            <x14:dxf>
              <fill>
                <patternFill>
                  <bgColor theme="1"/>
                </patternFill>
              </fill>
            </x14:dxf>
          </x14:cfRule>
          <xm:sqref>AS19</xm:sqref>
        </x14:conditionalFormatting>
        <x14:conditionalFormatting xmlns:xm="http://schemas.microsoft.com/office/excel/2006/main">
          <x14:cfRule type="expression" priority="365" id="{5AD47C83-1FC2-422C-A714-897F560294FC}">
            <xm:f>家族構成図!$C$20="女"</xm:f>
            <x14:dxf>
              <fill>
                <patternFill>
                  <bgColor theme="1"/>
                </patternFill>
              </fill>
            </x14:dxf>
          </x14:cfRule>
          <xm:sqref>AW19</xm:sqref>
        </x14:conditionalFormatting>
        <x14:conditionalFormatting xmlns:xm="http://schemas.microsoft.com/office/excel/2006/main">
          <x14:cfRule type="expression" priority="364" id="{31B27503-FC29-4377-948C-5BA9272F5D4F}">
            <xm:f>家族構成図!$C$20="女"</xm:f>
            <x14:dxf>
              <fill>
                <patternFill>
                  <bgColor theme="1"/>
                </patternFill>
              </fill>
            </x14:dxf>
          </x14:cfRule>
          <xm:sqref>AW23</xm:sqref>
        </x14:conditionalFormatting>
        <x14:conditionalFormatting xmlns:xm="http://schemas.microsoft.com/office/excel/2006/main">
          <x14:cfRule type="expression" priority="363" id="{67A11134-EF61-41AA-B28B-7CFDD6F8B753}">
            <xm:f>家族構成図!$C$20="女"</xm:f>
            <x14:dxf>
              <fill>
                <patternFill>
                  <bgColor theme="1"/>
                </patternFill>
              </fill>
            </x14:dxf>
          </x14:cfRule>
          <xm:sqref>AS23</xm:sqref>
        </x14:conditionalFormatting>
        <x14:conditionalFormatting xmlns:xm="http://schemas.microsoft.com/office/excel/2006/main">
          <x14:cfRule type="expression" priority="362" id="{5A979D00-C893-47E0-82F3-3F9D12F6CFB9}">
            <xm:f>家族構成図!$C$20="男"</xm:f>
            <x14:dxf>
              <fill>
                <patternFill>
                  <bgColor theme="1"/>
                </patternFill>
              </fill>
            </x14:dxf>
          </x14:cfRule>
          <xm:sqref>AS18</xm:sqref>
        </x14:conditionalFormatting>
        <x14:conditionalFormatting xmlns:xm="http://schemas.microsoft.com/office/excel/2006/main">
          <x14:cfRule type="expression" priority="361" id="{C5D9E906-EBCD-4806-B016-91471AD3DB53}">
            <xm:f>家族構成図!$C$20="男"</xm:f>
            <x14:dxf>
              <fill>
                <patternFill>
                  <bgColor theme="1"/>
                </patternFill>
              </fill>
            </x14:dxf>
          </x14:cfRule>
          <xm:sqref>AR18:AR19</xm:sqref>
        </x14:conditionalFormatting>
        <x14:conditionalFormatting xmlns:xm="http://schemas.microsoft.com/office/excel/2006/main">
          <x14:cfRule type="expression" priority="360" id="{EF648909-C723-4619-92DE-D6AB4596C627}">
            <xm:f>家族構成図!$C$20="男"</xm:f>
            <x14:dxf>
              <fill>
                <patternFill>
                  <bgColor theme="1"/>
                </patternFill>
              </fill>
            </x14:dxf>
          </x14:cfRule>
          <xm:sqref>AR24:AS24</xm:sqref>
        </x14:conditionalFormatting>
        <x14:conditionalFormatting xmlns:xm="http://schemas.microsoft.com/office/excel/2006/main">
          <x14:cfRule type="expression" priority="359" id="{4C78DC54-081C-46DC-AAD2-A0516E95F53A}">
            <xm:f>家族構成図!$C$20="男"</xm:f>
            <x14:dxf>
              <fill>
                <patternFill>
                  <bgColor theme="1"/>
                </patternFill>
              </fill>
            </x14:dxf>
          </x14:cfRule>
          <xm:sqref>AR23</xm:sqref>
        </x14:conditionalFormatting>
        <x14:conditionalFormatting xmlns:xm="http://schemas.microsoft.com/office/excel/2006/main">
          <x14:cfRule type="expression" priority="358" id="{B6E96625-A62E-4C5A-A3E6-0FF2C54A39D2}">
            <xm:f>家族構成図!$C$20="男"</xm:f>
            <x14:dxf>
              <fill>
                <patternFill>
                  <bgColor theme="1"/>
                </patternFill>
              </fill>
            </x14:dxf>
          </x14:cfRule>
          <xm:sqref>AW24:AX24</xm:sqref>
        </x14:conditionalFormatting>
        <x14:conditionalFormatting xmlns:xm="http://schemas.microsoft.com/office/excel/2006/main">
          <x14:cfRule type="expression" priority="357" id="{8A549F3B-14B0-45D0-A27A-AA61DD7485FF}">
            <xm:f>家族構成図!$C$20="男"</xm:f>
            <x14:dxf>
              <fill>
                <patternFill>
                  <bgColor theme="1"/>
                </patternFill>
              </fill>
            </x14:dxf>
          </x14:cfRule>
          <xm:sqref>AX23</xm:sqref>
        </x14:conditionalFormatting>
        <x14:conditionalFormatting xmlns:xm="http://schemas.microsoft.com/office/excel/2006/main">
          <x14:cfRule type="expression" priority="356" id="{C0F84BDE-EA68-4D04-82E5-B7F8EEB84CD1}">
            <xm:f>家族構成図!$C$20="男"</xm:f>
            <x14:dxf>
              <fill>
                <patternFill>
                  <bgColor theme="1"/>
                </patternFill>
              </fill>
            </x14:dxf>
          </x14:cfRule>
          <xm:sqref>AX18:AX19</xm:sqref>
        </x14:conditionalFormatting>
        <x14:conditionalFormatting xmlns:xm="http://schemas.microsoft.com/office/excel/2006/main">
          <x14:cfRule type="expression" priority="355" id="{5D197162-0E97-49A8-908D-B189B88C3DBA}">
            <xm:f>家族構成図!$C$20="男"</xm:f>
            <x14:dxf>
              <fill>
                <patternFill>
                  <bgColor theme="1"/>
                </patternFill>
              </fill>
            </x14:dxf>
          </x14:cfRule>
          <xm:sqref>AW18</xm:sqref>
        </x14:conditionalFormatting>
        <x14:conditionalFormatting xmlns:xm="http://schemas.microsoft.com/office/excel/2006/main">
          <x14:cfRule type="expression" priority="354" id="{8C2C6784-9807-4073-A18A-AE66E41205A0}">
            <xm:f>家族構成図!$C$21&lt;&gt;""</xm:f>
            <x14:dxf>
              <fill>
                <patternFill>
                  <bgColor theme="1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53" id="{2E751BC5-FD8C-44A0-A46F-F560F6FA5D18}">
            <xm:f>家族構成図!$C$21&lt;&gt;""</xm:f>
            <x14:dxf>
              <fill>
                <patternFill>
                  <bgColor theme="1"/>
                </patternFill>
              </fill>
            </x14:dxf>
          </x14:cfRule>
          <xm:sqref>E24:G24</xm:sqref>
        </x14:conditionalFormatting>
        <x14:conditionalFormatting xmlns:xm="http://schemas.microsoft.com/office/excel/2006/main">
          <x14:cfRule type="expression" priority="352" id="{A67E04F3-E58F-4E33-BC88-307AE59D529B}">
            <xm:f>家族構成図!$C$21&lt;&gt;""</xm:f>
            <x14:dxf>
              <fill>
                <patternFill>
                  <bgColor theme="1"/>
                </patternFill>
              </fill>
            </x14:dxf>
          </x14:cfRule>
          <xm:sqref>F18:G18</xm:sqref>
        </x14:conditionalFormatting>
        <x14:conditionalFormatting xmlns:xm="http://schemas.microsoft.com/office/excel/2006/main">
          <x14:cfRule type="expression" priority="351" id="{B6EB081C-2F48-4932-9599-2B184FD3FA83}">
            <xm:f>家族構成図!$C$21&lt;&gt;""</xm:f>
            <x14:dxf>
              <fill>
                <patternFill>
                  <bgColor theme="1"/>
                </patternFill>
              </fill>
            </x14:dxf>
          </x14:cfRule>
          <xm:sqref>C20:C22</xm:sqref>
        </x14:conditionalFormatting>
        <x14:conditionalFormatting xmlns:xm="http://schemas.microsoft.com/office/excel/2006/main">
          <x14:cfRule type="expression" priority="350" id="{3706A582-E801-444C-A815-E00152667AE1}">
            <xm:f>家族構成図!$C$21&lt;&gt;""</xm:f>
            <x14:dxf>
              <fill>
                <patternFill>
                  <bgColor theme="1"/>
                </patternFill>
              </fill>
            </x14:dxf>
          </x14:cfRule>
          <xm:sqref>I20:I22</xm:sqref>
        </x14:conditionalFormatting>
        <x14:conditionalFormatting xmlns:xm="http://schemas.microsoft.com/office/excel/2006/main">
          <x14:cfRule type="expression" priority="349" id="{7A25E7D7-CA9E-43D0-9918-13166320B6A1}">
            <xm:f>家族構成図!$C$21&lt;&gt;""</xm:f>
            <x14:dxf>
              <fill>
                <patternFill>
                  <bgColor theme="1"/>
                </patternFill>
              </fill>
            </x14:dxf>
          </x14:cfRule>
          <xm:sqref>F13:F17</xm:sqref>
        </x14:conditionalFormatting>
        <x14:conditionalFormatting xmlns:xm="http://schemas.microsoft.com/office/excel/2006/main">
          <x14:cfRule type="expression" priority="348" id="{9ED2A4F2-B002-4F0A-A2E0-B909A9874008}">
            <xm:f>家族構成図!$C$21&lt;&gt;""</xm:f>
            <x14:dxf>
              <fill>
                <patternFill>
                  <bgColor theme="1"/>
                </patternFill>
              </fill>
            </x14:dxf>
          </x14:cfRule>
          <xm:sqref>G13:N13</xm:sqref>
        </x14:conditionalFormatting>
        <x14:conditionalFormatting xmlns:xm="http://schemas.microsoft.com/office/excel/2006/main">
          <x14:cfRule type="expression" priority="347" id="{8CA4D47D-085E-4DFF-8CE0-76CCB0FFA2D5}">
            <xm:f>家族構成図!$C$21="女"</xm:f>
            <x14:dxf>
              <fill>
                <patternFill>
                  <bgColor theme="1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46" id="{FD2DCD7F-B091-4583-94FB-548F67AEF212}">
            <xm:f>家族構成図!$C$21="女"</xm:f>
            <x14:dxf>
              <fill>
                <patternFill>
                  <bgColor theme="1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345" id="{6481ACD4-1D30-4ACC-A457-76CD2A06F63B}">
            <xm:f>家族構成図!$C$21="女"</xm:f>
            <x14:dxf>
              <fill>
                <patternFill>
                  <bgColor theme="1"/>
                </pattern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44" id="{0F504780-D14F-41DC-8C24-F9A5AB97BFFD}">
            <xm:f>家族構成図!$C$21="女"</xm:f>
            <x14:dxf>
              <fill>
                <patternFill>
                  <bgColor theme="1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43" id="{2D82802F-4C8C-4671-A841-CE93C17B2917}">
            <xm:f>家族構成図!$C$21="男"</xm:f>
            <x14:dxf>
              <fill>
                <patternFill>
                  <bgColor theme="1"/>
                </pattern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2" id="{F920B01F-2792-4121-8A05-F1AA25F9BF3C}">
            <xm:f>家族構成図!$C$21="男"</xm:f>
            <x14:dxf>
              <fill>
                <patternFill>
                  <bgColor theme="1"/>
                </patternFill>
              </fill>
            </x14:dxf>
          </x14:cfRule>
          <xm:sqref>I23:I24</xm:sqref>
        </x14:conditionalFormatting>
        <x14:conditionalFormatting xmlns:xm="http://schemas.microsoft.com/office/excel/2006/main">
          <x14:cfRule type="expression" priority="341" id="{1F139809-7C51-4149-9956-DEE5F386BA4D}">
            <xm:f>家族構成図!$C$21="男"</xm:f>
            <x14:dxf>
              <fill>
                <patternFill>
                  <bgColor theme="1"/>
                </patternFill>
              </fill>
            </x14:dxf>
          </x14:cfRule>
          <xm:sqref>I18:I19</xm:sqref>
        </x14:conditionalFormatting>
        <x14:conditionalFormatting xmlns:xm="http://schemas.microsoft.com/office/excel/2006/main">
          <x14:cfRule type="expression" priority="340" id="{48E726F5-3845-48B5-BC27-196F9A56AC98}">
            <xm:f>家族構成図!$C$21="男"</xm:f>
            <x14:dxf>
              <fill>
                <patternFill>
                  <bgColor theme="1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39" id="{E84CE354-4B95-4749-A0E8-E606C6AF3397}">
            <xm:f>家族構成図!$C$21="男"</xm:f>
            <x14:dxf>
              <fill>
                <patternFill>
                  <bgColor theme="1"/>
                </patternFill>
              </fill>
            </x14:dxf>
          </x14:cfRule>
          <xm:sqref>C24:D24</xm:sqref>
        </x14:conditionalFormatting>
        <x14:conditionalFormatting xmlns:xm="http://schemas.microsoft.com/office/excel/2006/main">
          <x14:cfRule type="expression" priority="338" id="{6A39DB3C-C29B-4298-9727-4233A4DD7F5B}">
            <xm:f>家族構成図!$C$21="男"</xm:f>
            <x14:dxf>
              <fill>
                <patternFill>
                  <bgColor theme="1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337" id="{D5C77709-AE96-4A80-8600-72CF4446D018}">
            <xm:f>家族構成図!$C$21="男"</xm:f>
            <x14:dxf>
              <fill>
                <patternFill>
                  <bgColor theme="1"/>
                </patternFill>
              </fill>
            </x14:dxf>
          </x14:cfRule>
          <xm:sqref>C18:C19</xm:sqref>
        </x14:conditionalFormatting>
        <x14:conditionalFormatting xmlns:xm="http://schemas.microsoft.com/office/excel/2006/main">
          <x14:cfRule type="expression" priority="336" id="{4991CE3B-0729-4189-B1B6-B0188F5C9C19}">
            <xm:f>家族構成図!$C$21="男"</xm:f>
            <x14:dxf>
              <fill>
                <patternFill>
                  <bgColor theme="1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335" id="{7596BD55-AD8C-4F1D-AE91-7F4E5F05E59C}">
            <xm:f>家族構成図!$C$22&lt;&gt;""</xm:f>
            <x14:dxf>
              <fill>
                <patternFill>
                  <bgColor theme="1"/>
                </pattern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34" id="{5C51034A-0B23-47A7-9D29-7D69C620DD20}">
            <xm:f>家族構成図!$C$22&lt;&gt;""</xm:f>
            <x14:dxf>
              <fill>
                <patternFill>
                  <bgColor theme="1"/>
                </patternFill>
              </fill>
            </x14:dxf>
          </x14:cfRule>
          <xm:sqref>O18:P18</xm:sqref>
        </x14:conditionalFormatting>
        <x14:conditionalFormatting xmlns:xm="http://schemas.microsoft.com/office/excel/2006/main">
          <x14:cfRule type="expression" priority="333" id="{6C878555-C85F-4F52-B7EE-BB4370B5ABFE}">
            <xm:f>家族構成図!$C$22&lt;&gt;""</xm:f>
            <x14:dxf>
              <fill>
                <patternFill>
                  <bgColor theme="1"/>
                </patternFill>
              </fill>
            </x14:dxf>
          </x14:cfRule>
          <xm:sqref>N24:P24</xm:sqref>
        </x14:conditionalFormatting>
        <x14:conditionalFormatting xmlns:xm="http://schemas.microsoft.com/office/excel/2006/main">
          <x14:cfRule type="expression" priority="332" id="{9286B81B-6502-47D2-8CF9-8763337D5B6C}">
            <xm:f>家族構成図!$C$22&lt;&gt;""</xm:f>
            <x14:dxf>
              <fill>
                <patternFill>
                  <bgColor theme="1"/>
                </patternFill>
              </fill>
            </x14:dxf>
          </x14:cfRule>
          <xm:sqref>R20:R22</xm:sqref>
        </x14:conditionalFormatting>
        <x14:conditionalFormatting xmlns:xm="http://schemas.microsoft.com/office/excel/2006/main">
          <x14:cfRule type="expression" priority="331" id="{972B014E-7004-4D9D-B93C-3E269E9E16A6}">
            <xm:f>家族構成図!$C$22&lt;&gt;""</xm:f>
            <x14:dxf>
              <fill>
                <patternFill>
                  <bgColor theme="1"/>
                </patternFill>
              </fill>
            </x14:dxf>
          </x14:cfRule>
          <xm:sqref>L20:L22</xm:sqref>
        </x14:conditionalFormatting>
        <x14:conditionalFormatting xmlns:xm="http://schemas.microsoft.com/office/excel/2006/main">
          <x14:cfRule type="expression" priority="330" id="{17F5DCA9-79EA-4B90-9DBE-C2920D1E3AC1}">
            <xm:f>家族構成図!$C$22&lt;&gt;""</xm:f>
            <x14:dxf>
              <fill>
                <patternFill>
                  <bgColor theme="1"/>
                </patternFill>
              </fill>
            </x14:dxf>
          </x14:cfRule>
          <xm:sqref>O14:O17</xm:sqref>
        </x14:conditionalFormatting>
        <x14:conditionalFormatting xmlns:xm="http://schemas.microsoft.com/office/excel/2006/main">
          <x14:cfRule type="expression" priority="329" id="{F94AA0DF-261C-42D8-9A1F-6D0B69423A42}">
            <xm:f>家族構成図!$C$22="男"</xm:f>
            <x14:dxf>
              <fill>
                <patternFill>
                  <bgColor theme="1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expression" priority="328" id="{62749222-94D3-4EF8-AF5B-DB3FCB380FDE}">
            <xm:f>家族構成図!$C$22="男"</xm:f>
            <x14:dxf>
              <fill>
                <patternFill>
                  <bgColor theme="1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expression" priority="327" id="{082F842E-6673-4AD6-A1EB-48DFDC6D2C89}">
            <xm:f>家族構成図!$C$22="男"</xm:f>
            <x14:dxf>
              <fill>
                <patternFill>
                  <bgColor theme="1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expression" priority="326" id="{9B42D8C0-6003-4A5C-893A-190C3FE86C39}">
            <xm:f>家族構成図!$C$22="男"</xm:f>
            <x14:dxf>
              <fill>
                <patternFill>
                  <bgColor theme="1"/>
                </patternFill>
              </fill>
            </x14:dxf>
          </x14:cfRule>
          <xm:sqref>R18:R19</xm:sqref>
        </x14:conditionalFormatting>
        <x14:conditionalFormatting xmlns:xm="http://schemas.microsoft.com/office/excel/2006/main">
          <x14:cfRule type="expression" priority="325" id="{06640BDC-6316-42EE-BC05-C65B29A152BC}">
            <xm:f>家族構成図!$C$22="男"</xm:f>
            <x14:dxf>
              <fill>
                <patternFill>
                  <bgColor theme="1"/>
                </patternFill>
              </fill>
            </x14:dxf>
          </x14:cfRule>
          <xm:sqref>Q18</xm:sqref>
        </x14:conditionalFormatting>
        <x14:conditionalFormatting xmlns:xm="http://schemas.microsoft.com/office/excel/2006/main">
          <x14:cfRule type="expression" priority="324" id="{B3B8CB02-2037-4088-9A77-5AA8A9A7D6F2}">
            <xm:f>家族構成図!$C$22="男"</xm:f>
            <x14:dxf>
              <fill>
                <patternFill>
                  <bgColor theme="1"/>
                </patternFill>
              </fill>
            </x14:dxf>
          </x14:cfRule>
          <xm:sqref>L18:L19</xm:sqref>
        </x14:conditionalFormatting>
        <x14:conditionalFormatting xmlns:xm="http://schemas.microsoft.com/office/excel/2006/main">
          <x14:cfRule type="expression" priority="323" id="{AB71B3E4-E7C9-4C44-8285-A6166CEE9E90}">
            <xm:f>家族構成図!$C$22="男"</xm:f>
            <x14:dxf>
              <fill>
                <patternFill>
                  <bgColor theme="1"/>
                </pattern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22" id="{32E9E066-479C-4ECE-81B3-F3AC0B438DEC}">
            <xm:f>家族構成図!$C$22="男"</xm:f>
            <x14:dxf>
              <fill>
                <patternFill>
                  <bgColor theme="1"/>
                </patternFill>
              </fill>
            </x14:dxf>
          </x14:cfRule>
          <xm:sqref>L24:M24</xm:sqref>
        </x14:conditionalFormatting>
        <x14:conditionalFormatting xmlns:xm="http://schemas.microsoft.com/office/excel/2006/main">
          <x14:cfRule type="expression" priority="321" id="{822349C8-9D17-4DB4-B99D-0691F7A9BAC2}">
            <xm:f>家族構成図!$C$22="男"</xm:f>
            <x14:dxf>
              <fill>
                <patternFill>
                  <bgColor theme="1"/>
                </pattern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20" id="{F5CBAE30-AABB-4C8E-9761-BE63C157D2AB}">
            <xm:f>家族構成図!$C$22="女"</xm:f>
            <x14:dxf>
              <fill>
                <patternFill>
                  <bgColor theme="1"/>
                </pattern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19" id="{D8625BF8-8279-459B-BD23-43BB5FDDE1A7}">
            <xm:f>家族構成図!$C$22="女"</xm:f>
            <x14:dxf>
              <fill>
                <patternFill>
                  <bgColor theme="1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expression" priority="318" id="{4300AE82-1B21-4FEB-A3AA-DE6909F75745}">
            <xm:f>家族構成図!$C$22="女"</xm:f>
            <x14:dxf>
              <fill>
                <patternFill>
                  <bgColor theme="1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expression" priority="317" id="{41EBBB0E-F22E-4D45-8BD3-0E3E8DBB4F23}">
            <xm:f>家族構成図!$C$22="女"</xm:f>
            <x14:dxf>
              <fill>
                <patternFill>
                  <bgColor theme="1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16" id="{EBB2386D-03C4-4D25-83C2-88C91610C995}">
            <xm:f>OR(家族構成図!$C$11="有",家族構成図!$C$11="死亡",家族構成図!$C$12="有",家族構成図!$C$12="死亡")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AE21</xm:sqref>
        </x14:conditionalFormatting>
        <x14:conditionalFormatting xmlns:xm="http://schemas.microsoft.com/office/excel/2006/main">
          <x14:cfRule type="expression" priority="315" id="{87AFB6CA-946A-4367-BE17-888460D0642B}">
            <xm:f>OR(家族構成図!$C$11="有",家族構成図!$C$11="死亡",家族構成図!$C$12="有",家族構成図!$C$12="死亡")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AE22:AE26</xm:sqref>
        </x14:conditionalFormatting>
        <x14:conditionalFormatting xmlns:xm="http://schemas.microsoft.com/office/excel/2006/main">
          <x14:cfRule type="expression" priority="314" id="{926BFAB0-5C48-4AE8-AAAF-654A4377C1F5}">
            <xm:f>OR(家族構成図!$C$13&lt;&gt;"",家族構成図!$C$11="有",家族構成図!$C$11="死亡",家族構成図!$C$12="有",家族構成図!$C$12="死亡")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AE27</xm:sqref>
        </x14:conditionalFormatting>
        <x14:conditionalFormatting xmlns:xm="http://schemas.microsoft.com/office/excel/2006/main">
          <x14:cfRule type="expression" priority="313" id="{1332958A-640B-49E2-8B36-C7B51752E85C}">
            <xm:f>OR(家族構成図!$C$13&lt;&gt;"",家族構成図!$C$11="有",家族構成図!$C$11="死亡",家族構成図!$C$12="有",家族構成図!$C$12="死亡")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AF27:AL27</xm:sqref>
        </x14:conditionalFormatting>
        <x14:conditionalFormatting xmlns:xm="http://schemas.microsoft.com/office/excel/2006/main">
          <x14:cfRule type="expression" priority="312" id="{DFF6A20A-0A92-4750-93EC-628CBC14B164}">
            <xm:f>OR(家族構成図!$C$14&lt;&gt;"",家族構成図!$C$13&lt;&gt;"",家族構成図!$C$11="有",家族構成図!$C$11="死亡",家族構成図!$C$12="有",家族構成図!$C$12="死亡")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AM27</xm:sqref>
        </x14:conditionalFormatting>
        <x14:conditionalFormatting xmlns:xm="http://schemas.microsoft.com/office/excel/2006/main">
          <x14:cfRule type="expression" priority="311" id="{3F630CAB-6E27-4120-90A6-40175448D60A}">
            <xm:f>OR(家族構成図!$C$14&lt;&gt;"",家族構成図!$C$13&lt;&gt;"",家族構成図!$C$11="有",家族構成図!$C$11="死亡",家族構成図!$C$12="有",家族構成図!$C$12="死亡")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AN27:BD27</xm:sqref>
        </x14:conditionalFormatting>
        <x14:conditionalFormatting xmlns:xm="http://schemas.microsoft.com/office/excel/2006/main">
          <x14:cfRule type="expression" priority="310" id="{8C9FF77D-FA07-40CF-9870-1732A25735CC}">
            <xm:f>OR(家族構成図!$C$14&lt;&gt;"",家族構成図!$C$13&lt;&gt;"",家族構成図!$C$11="有",家族構成図!$C$11="死亡",家族構成図!$C$12="有",家族構成図!$C$12="死亡")</xm:f>
            <x14:dxf>
              <fill>
                <patternFill>
                  <bgColor theme="1"/>
                </patternFill>
              </fill>
            </x14:dxf>
          </x14:cfRule>
          <xm:sqref>BD28:BD31</xm:sqref>
        </x14:conditionalFormatting>
        <x14:conditionalFormatting xmlns:xm="http://schemas.microsoft.com/office/excel/2006/main">
          <x14:cfRule type="expression" priority="309" id="{D77BFC4A-8D94-414B-999C-7631B75577A4}">
            <xm:f>OR(家族構成図!$C$16="有",家族構成図!$C$16="死亡",家族構成図!$C$15="有",家族構成図!$C$15="死亡")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AU7</xm:sqref>
        </x14:conditionalFormatting>
        <x14:conditionalFormatting xmlns:xm="http://schemas.microsoft.com/office/excel/2006/main">
          <x14:cfRule type="expression" priority="308" id="{F71F3FD3-29A3-4581-931B-5FEA99A5F0FB}">
            <xm:f>OR(家族構成図!$C$16="有",家族構成図!$C$16="死亡",家族構成図!$C$15="有",家族構成図!$C$15="死亡")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AU8:AU12</xm:sqref>
        </x14:conditionalFormatting>
        <x14:conditionalFormatting xmlns:xm="http://schemas.microsoft.com/office/excel/2006/main">
          <x14:cfRule type="expression" priority="307" id="{93B1277F-DB19-494C-957F-703E2895235F}">
            <xm:f>OR(家族構成図!$C$20&lt;&gt;"",家族構成図!$C$19&lt;&gt;"",家族構成図!$C$16="有",家族構成図!$C$16="死亡",家族構成図!$C$15="有",家族構成図!$C$15="死亡")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AU13</xm:sqref>
        </x14:conditionalFormatting>
        <x14:conditionalFormatting xmlns:xm="http://schemas.microsoft.com/office/excel/2006/main">
          <x14:cfRule type="expression" priority="306" id="{019C621F-B4FA-4C28-B2C9-14FD3590AE89}">
            <xm:f>OR(家族構成図!$C$20&lt;&gt;"",家族構成図!$C$19&lt;&gt;"",家族構成図!$C$16="有",家族構成図!$C$16="死亡",家族構成図!$C$15="有",家族構成図!$C$15="死亡")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AL13:AT13</xm:sqref>
        </x14:conditionalFormatting>
        <x14:conditionalFormatting xmlns:xm="http://schemas.microsoft.com/office/excel/2006/main">
          <x14:cfRule type="expression" priority="305" id="{B23C3CB6-8876-4E37-9257-8FBE43BA50E7}">
            <xm:f>OR(家族構成図!$C$20&lt;&gt;"",家族構成図!$C$19&lt;&gt;"",家族構成図!$C$16="有",家族構成図!$C$16="死亡",家族構成図!$C$15="有",家族構成図!$C$15="死亡")</xm:f>
            <x14:dxf>
              <fill>
                <patternFill>
                  <bgColor theme="1"/>
                </patternFill>
              </fill>
            </x14:dxf>
          </x14:cfRule>
          <xm:sqref>AL14:AL17</xm:sqref>
        </x14:conditionalFormatting>
        <x14:conditionalFormatting xmlns:xm="http://schemas.microsoft.com/office/excel/2006/main">
          <x14:cfRule type="expression" priority="304" id="{6DF5F1E6-BAD8-4316-B48A-AF8EBDA09265}">
            <xm:f>OR(家族構成図!$C$17="有",家族構成図!$C$17="死亡",家族構成図!$C$18="有",家族構成図!$C$18="死亡")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expression" priority="303" id="{52C8EC10-4DB0-418A-AE86-B127DB2EA3AF}">
            <xm:f>OR(家族構成図!$C$17="有",家族構成図!$C$17="死亡",家族構成図!$C$18="有",家族構成図!$C$18="死亡",家族構成図!$C$21&lt;&gt;"",家族構成図!$C$22&lt;&gt;"")</xm:f>
            <x14:dxf>
              <fill>
                <patternFill>
                  <bgColor theme="1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expression" priority="302" id="{63DA698A-6005-41DE-BCA7-FD2E8AA64CB4}">
            <xm:f>OR(家族構成図!$C$17="有",家族構成図!$C$17="死亡",家族構成図!$C$18="有",家族構成図!$C$18="死亡",家族構成図!$C$21&lt;&gt;"",家族構成図!$C$22&lt;&gt;"")</xm:f>
            <x14:dxf>
              <fill>
                <patternFill>
                  <bgColor theme="1"/>
                </patternFill>
              </fill>
            </x14:dxf>
          </x14:cfRule>
          <xm:sqref>P13:X13</xm:sqref>
        </x14:conditionalFormatting>
        <x14:conditionalFormatting xmlns:xm="http://schemas.microsoft.com/office/excel/2006/main">
          <x14:cfRule type="expression" priority="301" id="{780EF8FF-35C2-43A6-801A-DFDBE4C9DF56}">
            <xm:f>OR(家族構成図!$C$17="有",家族構成図!$C$17="死亡",家族構成図!$C$18="有",家族構成図!$C$18="死亡",家族構成図!$C$21&lt;&gt;"",家族構成図!$C$22&lt;&gt;"")</xm:f>
            <x14:dxf>
              <fill>
                <patternFill>
                  <bgColor theme="1"/>
                </patternFill>
              </fill>
            </x14:dxf>
          </x14:cfRule>
          <xm:sqref>X14:X17</xm:sqref>
        </x14:conditionalFormatting>
        <x14:conditionalFormatting xmlns:xm="http://schemas.microsoft.com/office/excel/2006/main">
          <x14:cfRule type="expression" priority="300" id="{621CDA49-DA0A-4C52-B2B2-D410F7627C8F}">
            <xm:f>OR(家族構成図!$C$17="有",家族構成図!$C$17="死亡",家族構成図!$C$18="有",家族構成図!$C$18="死亡")</xm:f>
            <x14:dxf>
              <fill>
                <patternFill>
                  <bgColor theme="1"/>
                </patternFill>
              </fill>
            </x14:dxf>
          </x14:cfRule>
          <xm:sqref>O8:O12</xm:sqref>
        </x14:conditionalFormatting>
        <x14:conditionalFormatting xmlns:xm="http://schemas.microsoft.com/office/excel/2006/main">
          <x14:cfRule type="expression" priority="299" id="{989939A8-B134-4BD6-8BA2-8D363B7500C8}">
            <xm:f>家族構成図!$C$27&lt;&gt;""</xm:f>
            <x14:dxf>
              <fill>
                <patternFill>
                  <bgColor theme="1"/>
                </patternFill>
              </fill>
            </x14:dxf>
          </x14:cfRule>
          <xm:sqref>CH32:CJ32</xm:sqref>
        </x14:conditionalFormatting>
        <x14:conditionalFormatting xmlns:xm="http://schemas.microsoft.com/office/excel/2006/main">
          <x14:cfRule type="expression" priority="298" id="{B6D11D6D-003B-4FF0-900A-9D43BD96F106}">
            <xm:f>家族構成図!$C$27&lt;&gt;""</xm:f>
            <x14:dxf>
              <fill>
                <patternFill>
                  <bgColor theme="1"/>
                </patternFill>
              </fill>
            </x14:dxf>
          </x14:cfRule>
          <xm:sqref>CF34:CF36</xm:sqref>
        </x14:conditionalFormatting>
        <x14:conditionalFormatting xmlns:xm="http://schemas.microsoft.com/office/excel/2006/main">
          <x14:cfRule type="expression" priority="297" id="{ABB1A341-8EED-47DD-9A17-0F34D5489A67}">
            <xm:f>家族構成図!$C$27&lt;&gt;""</xm:f>
            <x14:dxf>
              <fill>
                <patternFill>
                  <bgColor theme="1"/>
                </patternFill>
              </fill>
            </x14:dxf>
          </x14:cfRule>
          <xm:sqref>CH38:CJ38</xm:sqref>
        </x14:conditionalFormatting>
        <x14:conditionalFormatting xmlns:xm="http://schemas.microsoft.com/office/excel/2006/main">
          <x14:cfRule type="expression" priority="296" id="{C0E38A7A-99D6-4745-A4A2-A756DFAD323A}">
            <xm:f>家族構成図!$C$27&lt;&gt;""</xm:f>
            <x14:dxf>
              <fill>
                <patternFill>
                  <bgColor theme="1"/>
                </patternFill>
              </fill>
            </x14:dxf>
          </x14:cfRule>
          <xm:sqref>CL34:CL36</xm:sqref>
        </x14:conditionalFormatting>
        <x14:conditionalFormatting xmlns:xm="http://schemas.microsoft.com/office/excel/2006/main">
          <x14:cfRule type="expression" priority="295" id="{69459898-18A3-42C7-B65A-C4B7CA56E3C5}">
            <xm:f>家族構成図!$C$27&lt;&gt;""</xm:f>
            <x14:dxf>
              <fill>
                <patternFill>
                  <bgColor theme="1"/>
                </patternFill>
              </fill>
            </x14:dxf>
          </x14:cfRule>
          <xm:sqref>CI28:CI31</xm:sqref>
        </x14:conditionalFormatting>
        <x14:conditionalFormatting xmlns:xm="http://schemas.microsoft.com/office/excel/2006/main">
          <x14:cfRule type="expression" priority="294" id="{629A8C41-BE61-4622-A4D4-D64D2D2F1839}">
            <xm:f>家族構成図!$C$27="女"</xm:f>
            <x14:dxf>
              <fill>
                <patternFill>
                  <bgColor theme="1"/>
                </patternFill>
              </fill>
            </x14:dxf>
          </x14:cfRule>
          <xm:sqref>CG33</xm:sqref>
        </x14:conditionalFormatting>
        <x14:conditionalFormatting xmlns:xm="http://schemas.microsoft.com/office/excel/2006/main">
          <x14:cfRule type="expression" priority="293" id="{D22A9316-E463-4062-ABDF-171730B098D5}">
            <xm:f>家族構成図!$C$27="女"</xm:f>
            <x14:dxf>
              <fill>
                <patternFill>
                  <bgColor theme="1"/>
                </patternFill>
              </fill>
            </x14:dxf>
          </x14:cfRule>
          <xm:sqref>CK33</xm:sqref>
        </x14:conditionalFormatting>
        <x14:conditionalFormatting xmlns:xm="http://schemas.microsoft.com/office/excel/2006/main">
          <x14:cfRule type="expression" priority="292" id="{725F7121-166A-4A0E-BEBB-AC4ABA9A3B6A}">
            <xm:f>家族構成図!$C$27="女"</xm:f>
            <x14:dxf>
              <fill>
                <patternFill>
                  <bgColor theme="1"/>
                </patternFill>
              </fill>
            </x14:dxf>
          </x14:cfRule>
          <xm:sqref>CG37</xm:sqref>
        </x14:conditionalFormatting>
        <x14:conditionalFormatting xmlns:xm="http://schemas.microsoft.com/office/excel/2006/main">
          <x14:cfRule type="expression" priority="291" id="{E8F8DDA5-77B7-4DAE-B3EE-839158EF7FF4}">
            <xm:f>家族構成図!$C$27="女"</xm:f>
            <x14:dxf>
              <fill>
                <patternFill>
                  <bgColor theme="1"/>
                </patternFill>
              </fill>
            </x14:dxf>
          </x14:cfRule>
          <xm:sqref>CK37</xm:sqref>
        </x14:conditionalFormatting>
        <x14:conditionalFormatting xmlns:xm="http://schemas.microsoft.com/office/excel/2006/main">
          <x14:cfRule type="expression" priority="290" id="{66D9523F-52D2-430C-98E2-FD59A0253472}">
            <xm:f>家族構成図!$C$27="男"</xm:f>
            <x14:dxf>
              <fill>
                <patternFill>
                  <bgColor theme="1"/>
                </patternFill>
              </fill>
            </x14:dxf>
          </x14:cfRule>
          <xm:sqref>CK32</xm:sqref>
        </x14:conditionalFormatting>
        <x14:conditionalFormatting xmlns:xm="http://schemas.microsoft.com/office/excel/2006/main">
          <x14:cfRule type="expression" priority="289" id="{723A686D-250E-4DC6-AE72-32FE0541420F}">
            <xm:f>家族構成図!$C$27="男"</xm:f>
            <x14:dxf>
              <fill>
                <patternFill>
                  <bgColor theme="1"/>
                </patternFill>
              </fill>
            </x14:dxf>
          </x14:cfRule>
          <xm:sqref>CL32:CL33</xm:sqref>
        </x14:conditionalFormatting>
        <x14:conditionalFormatting xmlns:xm="http://schemas.microsoft.com/office/excel/2006/main">
          <x14:cfRule type="expression" priority="288" id="{7348381C-9143-4A18-92E5-3ECC78ADB2F8}">
            <xm:f>家族構成図!$C$27="男"</xm:f>
            <x14:dxf>
              <fill>
                <patternFill>
                  <bgColor theme="1"/>
                </patternFill>
              </fill>
            </x14:dxf>
          </x14:cfRule>
          <xm:sqref>CK38:CL38</xm:sqref>
        </x14:conditionalFormatting>
        <x14:conditionalFormatting xmlns:xm="http://schemas.microsoft.com/office/excel/2006/main">
          <x14:cfRule type="expression" priority="287" id="{61EC951C-31EC-4230-B78D-1E4CE61B7D66}">
            <xm:f>家族構成図!$C$27="男"</xm:f>
            <x14:dxf>
              <fill>
                <patternFill>
                  <bgColor theme="1"/>
                </patternFill>
              </fill>
            </x14:dxf>
          </x14:cfRule>
          <xm:sqref>CL37</xm:sqref>
        </x14:conditionalFormatting>
        <x14:conditionalFormatting xmlns:xm="http://schemas.microsoft.com/office/excel/2006/main">
          <x14:cfRule type="expression" priority="286" id="{93BE2636-8CA2-4997-9CA1-0AD80D413EDE}">
            <xm:f>家族構成図!$C$27="男"</xm:f>
            <x14:dxf>
              <fill>
                <patternFill>
                  <bgColor theme="1"/>
                </patternFill>
              </fill>
            </x14:dxf>
          </x14:cfRule>
          <xm:sqref>CF38:CG38</xm:sqref>
        </x14:conditionalFormatting>
        <x14:conditionalFormatting xmlns:xm="http://schemas.microsoft.com/office/excel/2006/main">
          <x14:cfRule type="expression" priority="285" id="{5B7D290C-B985-4BEF-BFDA-9057AD142518}">
            <xm:f>家族構成図!$C$27="男"</xm:f>
            <x14:dxf>
              <fill>
                <patternFill>
                  <bgColor theme="1"/>
                </patternFill>
              </fill>
            </x14:dxf>
          </x14:cfRule>
          <xm:sqref>CF37</xm:sqref>
        </x14:conditionalFormatting>
        <x14:conditionalFormatting xmlns:xm="http://schemas.microsoft.com/office/excel/2006/main">
          <x14:cfRule type="expression" priority="284" id="{3E0B5E72-44F3-41A1-93E8-7D3A3C9C8AEF}">
            <xm:f>家族構成図!$C$27="男"</xm:f>
            <x14:dxf>
              <fill>
                <patternFill>
                  <bgColor theme="1"/>
                </patternFill>
              </fill>
            </x14:dxf>
          </x14:cfRule>
          <xm:sqref>CF33</xm:sqref>
        </x14:conditionalFormatting>
        <x14:conditionalFormatting xmlns:xm="http://schemas.microsoft.com/office/excel/2006/main">
          <x14:cfRule type="expression" priority="283" id="{ED39A4DD-30A3-43D9-9F13-1BE6F69A0F30}">
            <xm:f>家族構成図!$C$27="男"</xm:f>
            <x14:dxf>
              <fill>
                <patternFill>
                  <bgColor theme="1"/>
                </patternFill>
              </fill>
            </x14:dxf>
          </x14:cfRule>
          <xm:sqref>CF32:CG32</xm:sqref>
        </x14:conditionalFormatting>
        <x14:conditionalFormatting xmlns:xm="http://schemas.microsoft.com/office/excel/2006/main">
          <x14:cfRule type="expression" priority="282" id="{C43F9AB2-A382-4A14-A8BA-D9BA97535EE3}">
            <xm:f>家族構成図!$C$26&lt;&gt;""</xm:f>
            <x14:dxf>
              <fill>
                <patternFill>
                  <bgColor theme="1"/>
                </patternFill>
              </fill>
            </x14:dxf>
          </x14:cfRule>
          <xm:sqref>CY32</xm:sqref>
        </x14:conditionalFormatting>
        <x14:conditionalFormatting xmlns:xm="http://schemas.microsoft.com/office/excel/2006/main">
          <x14:cfRule type="expression" priority="281" id="{41304BC9-CF28-4467-9107-51FD1312AC9D}">
            <xm:f>家族構成図!$C$26&lt;&gt;""</xm:f>
            <x14:dxf>
              <fill>
                <patternFill>
                  <bgColor theme="1"/>
                </patternFill>
              </fill>
            </x14:dxf>
          </x14:cfRule>
          <xm:sqref>CZ32:DA32</xm:sqref>
        </x14:conditionalFormatting>
        <x14:conditionalFormatting xmlns:xm="http://schemas.microsoft.com/office/excel/2006/main">
          <x14:cfRule type="expression" priority="280" id="{B179AD57-65DE-4864-BF7F-C1CD9AF86A44}">
            <xm:f>家族構成図!$C$26&lt;&gt;""</xm:f>
            <x14:dxf>
              <fill>
                <patternFill>
                  <bgColor theme="1"/>
                </patternFill>
              </fill>
            </x14:dxf>
          </x14:cfRule>
          <xm:sqref>CW34:CW36</xm:sqref>
        </x14:conditionalFormatting>
        <x14:conditionalFormatting xmlns:xm="http://schemas.microsoft.com/office/excel/2006/main">
          <x14:cfRule type="expression" priority="279" id="{AE84069D-8450-4678-9CE7-466D807DBA2D}">
            <xm:f>家族構成図!$C$26&lt;&gt;""</xm:f>
            <x14:dxf>
              <fill>
                <patternFill>
                  <bgColor theme="1"/>
                </patternFill>
              </fill>
            </x14:dxf>
          </x14:cfRule>
          <xm:sqref>DC34:DC36</xm:sqref>
        </x14:conditionalFormatting>
        <x14:conditionalFormatting xmlns:xm="http://schemas.microsoft.com/office/excel/2006/main">
          <x14:cfRule type="expression" priority="278" id="{F94BC194-968B-4F1A-BC50-8EB65647553F}">
            <xm:f>家族構成図!$C$26&lt;&gt;""</xm:f>
            <x14:dxf>
              <fill>
                <patternFill>
                  <bgColor theme="1"/>
                </patternFill>
              </fill>
            </x14:dxf>
          </x14:cfRule>
          <xm:sqref>CY38:DA38</xm:sqref>
        </x14:conditionalFormatting>
        <x14:conditionalFormatting xmlns:xm="http://schemas.microsoft.com/office/excel/2006/main">
          <x14:cfRule type="expression" priority="277" id="{14C335EB-C35C-4B35-8E69-8791C45CB1F7}">
            <xm:f>家族構成図!$C$26&lt;&gt;""</xm:f>
            <x14:dxf>
              <fill>
                <patternFill>
                  <bgColor theme="1"/>
                </patternFill>
              </fill>
            </x14:dxf>
          </x14:cfRule>
          <xm:sqref>CZ27:CZ31</xm:sqref>
        </x14:conditionalFormatting>
        <x14:conditionalFormatting xmlns:xm="http://schemas.microsoft.com/office/excel/2006/main">
          <x14:cfRule type="expression" priority="276" id="{63682EF3-09BB-472E-A254-C49FBE096C45}">
            <xm:f>家族構成図!$C$26&lt;&gt;""</xm:f>
            <x14:dxf>
              <fill>
                <patternFill>
                  <bgColor theme="1"/>
                </patternFill>
              </fill>
            </x14:dxf>
          </x14:cfRule>
          <xm:sqref>CQ27:CY27</xm:sqref>
        </x14:conditionalFormatting>
        <x14:conditionalFormatting xmlns:xm="http://schemas.microsoft.com/office/excel/2006/main">
          <x14:cfRule type="expression" priority="275" id="{6FD72671-24ED-42F8-8B4C-1D19C18840C2}">
            <xm:f>家族構成図!$C$26="女"</xm:f>
            <x14:dxf>
              <fill>
                <patternFill>
                  <bgColor theme="1"/>
                </patternFill>
              </fill>
            </x14:dxf>
          </x14:cfRule>
          <xm:sqref>CX33</xm:sqref>
        </x14:conditionalFormatting>
        <x14:conditionalFormatting xmlns:xm="http://schemas.microsoft.com/office/excel/2006/main">
          <x14:cfRule type="expression" priority="274" id="{229B3BDA-8F6D-456C-A1B0-BF4AE892865E}">
            <xm:f>家族構成図!$C$26="女"</xm:f>
            <x14:dxf>
              <fill>
                <patternFill>
                  <bgColor theme="1"/>
                </patternFill>
              </fill>
            </x14:dxf>
          </x14:cfRule>
          <xm:sqref>DB33</xm:sqref>
        </x14:conditionalFormatting>
        <x14:conditionalFormatting xmlns:xm="http://schemas.microsoft.com/office/excel/2006/main">
          <x14:cfRule type="expression" priority="273" id="{5DFD5912-CC71-4AD3-B444-CAF2547E5C49}">
            <xm:f>家族構成図!$C$26="女"</xm:f>
            <x14:dxf>
              <fill>
                <patternFill>
                  <bgColor theme="1"/>
                </patternFill>
              </fill>
            </x14:dxf>
          </x14:cfRule>
          <xm:sqref>DB37</xm:sqref>
        </x14:conditionalFormatting>
        <x14:conditionalFormatting xmlns:xm="http://schemas.microsoft.com/office/excel/2006/main">
          <x14:cfRule type="expression" priority="272" id="{4B99AB75-B41A-417B-B517-31923CBBCD52}">
            <xm:f>家族構成図!$C$26="女"</xm:f>
            <x14:dxf>
              <fill>
                <patternFill>
                  <bgColor theme="1"/>
                </patternFill>
              </fill>
            </x14:dxf>
          </x14:cfRule>
          <xm:sqref>CX37</xm:sqref>
        </x14:conditionalFormatting>
        <x14:conditionalFormatting xmlns:xm="http://schemas.microsoft.com/office/excel/2006/main">
          <x14:cfRule type="expression" priority="271" id="{6A9358DB-24DD-42A2-B156-3EA2CDCAB306}">
            <xm:f>家族構成図!$C$26="男"</xm:f>
            <x14:dxf>
              <fill>
                <patternFill>
                  <bgColor theme="1"/>
                </patternFill>
              </fill>
            </x14:dxf>
          </x14:cfRule>
          <xm:sqref>DB38:DC38</xm:sqref>
        </x14:conditionalFormatting>
        <x14:conditionalFormatting xmlns:xm="http://schemas.microsoft.com/office/excel/2006/main">
          <x14:cfRule type="expression" priority="270" id="{4BA9EF2D-4628-460C-B306-2BFF53E08A1D}">
            <xm:f>家族構成図!$C$26="男"</xm:f>
            <x14:dxf>
              <fill>
                <patternFill>
                  <bgColor theme="1"/>
                </patternFill>
              </fill>
            </x14:dxf>
          </x14:cfRule>
          <xm:sqref>DC37</xm:sqref>
        </x14:conditionalFormatting>
        <x14:conditionalFormatting xmlns:xm="http://schemas.microsoft.com/office/excel/2006/main">
          <x14:cfRule type="expression" priority="269" id="{CD8FDB50-3F8E-43C5-8199-8AA3F43A864F}">
            <xm:f>家族構成図!$C$26="男"</xm:f>
            <x14:dxf>
              <fill>
                <patternFill>
                  <bgColor theme="1"/>
                </patternFill>
              </fill>
            </x14:dxf>
          </x14:cfRule>
          <xm:sqref>DC32:DC33</xm:sqref>
        </x14:conditionalFormatting>
        <x14:conditionalFormatting xmlns:xm="http://schemas.microsoft.com/office/excel/2006/main">
          <x14:cfRule type="expression" priority="268" id="{2999F8C2-F1BB-4DB2-822A-F925D1577866}">
            <xm:f>家族構成図!$C$26="男"</xm:f>
            <x14:dxf>
              <fill>
                <patternFill>
                  <bgColor theme="1"/>
                </patternFill>
              </fill>
            </x14:dxf>
          </x14:cfRule>
          <xm:sqref>DB32</xm:sqref>
        </x14:conditionalFormatting>
        <x14:conditionalFormatting xmlns:xm="http://schemas.microsoft.com/office/excel/2006/main">
          <x14:cfRule type="expression" priority="267" id="{66CD67AA-E443-4306-91E4-F0337F04D735}">
            <xm:f>家族構成図!$C$26="男"</xm:f>
            <x14:dxf>
              <fill>
                <patternFill>
                  <bgColor theme="1"/>
                </patternFill>
              </fill>
            </x14:dxf>
          </x14:cfRule>
          <xm:sqref>CW32:CW33</xm:sqref>
        </x14:conditionalFormatting>
        <x14:conditionalFormatting xmlns:xm="http://schemas.microsoft.com/office/excel/2006/main">
          <x14:cfRule type="expression" priority="266" id="{B6056D79-3B91-4BE6-958D-269B59E9E878}">
            <xm:f>家族構成図!$C$26="男"</xm:f>
            <x14:dxf>
              <fill>
                <patternFill>
                  <bgColor theme="1"/>
                </patternFill>
              </fill>
            </x14:dxf>
          </x14:cfRule>
          <xm:sqref>CX32</xm:sqref>
        </x14:conditionalFormatting>
        <x14:conditionalFormatting xmlns:xm="http://schemas.microsoft.com/office/excel/2006/main">
          <x14:cfRule type="expression" priority="265" id="{56961A73-99D0-4A13-853B-56687BA54534}">
            <xm:f>家族構成図!$C$26="男"</xm:f>
            <x14:dxf>
              <fill>
                <patternFill>
                  <bgColor theme="1"/>
                </patternFill>
              </fill>
            </x14:dxf>
          </x14:cfRule>
          <xm:sqref>CW38:CX38</xm:sqref>
        </x14:conditionalFormatting>
        <x14:conditionalFormatting xmlns:xm="http://schemas.microsoft.com/office/excel/2006/main">
          <x14:cfRule type="expression" priority="264" id="{945DE5CC-265A-4080-AD72-9DBE0B105E58}">
            <xm:f>家族構成図!$C$26="男"</xm:f>
            <x14:dxf>
              <fill>
                <patternFill>
                  <bgColor theme="1"/>
                </patternFill>
              </fill>
            </x14:dxf>
          </x14:cfRule>
          <xm:sqref>CW37</xm:sqref>
        </x14:conditionalFormatting>
        <x14:conditionalFormatting xmlns:xm="http://schemas.microsoft.com/office/excel/2006/main">
          <x14:cfRule type="expression" priority="263" id="{815ED84B-C616-4C4A-A0B2-1C091A6EB465}">
            <xm:f>OR(家族構成図!$C$24="有",家族構成図!$C$24="死亡")</xm:f>
            <x14:dxf>
              <fill>
                <patternFill>
                  <bgColor theme="1"/>
                </patternFill>
              </fill>
            </x14:dxf>
          </x14:cfRule>
          <xm:sqref>CT18</xm:sqref>
        </x14:conditionalFormatting>
        <x14:conditionalFormatting xmlns:xm="http://schemas.microsoft.com/office/excel/2006/main">
          <x14:cfRule type="expression" priority="262" id="{F60120D8-3309-4B76-A95B-566F5EAF64B8}">
            <xm:f>OR(家族構成図!$C$24="有",家族構成図!$C$24="死亡")</xm:f>
            <x14:dxf>
              <fill>
                <patternFill>
                  <bgColor theme="1"/>
                </patternFill>
              </fill>
            </x14:dxf>
          </x14:cfRule>
          <xm:sqref>CT19:CT24</xm:sqref>
        </x14:conditionalFormatting>
        <x14:conditionalFormatting xmlns:xm="http://schemas.microsoft.com/office/excel/2006/main">
          <x14:cfRule type="expression" priority="261" id="{5812592A-F31C-4CFB-AA26-0F17347367B3}">
            <xm:f>OR(家族構成図!$C$24="有",家族構成図!$C$24="死亡")</xm:f>
            <x14:dxf>
              <fill>
                <patternFill>
                  <bgColor theme="1"/>
                </patternFill>
              </fill>
            </x14:dxf>
          </x14:cfRule>
          <xm:sqref>CU24:CZ24</xm:sqref>
        </x14:conditionalFormatting>
        <x14:conditionalFormatting xmlns:xm="http://schemas.microsoft.com/office/excel/2006/main">
          <x14:cfRule type="expression" priority="260" id="{291CE021-32A4-48DE-A7FD-BB7BF6268BEC}">
            <xm:f>OR(家族構成図!$C$24="有",家族構成図!$C$24="死亡")</xm:f>
            <x14:dxf>
              <fill>
                <patternFill>
                  <bgColor theme="1"/>
                </patternFill>
              </fill>
            </x14:dxf>
          </x14:cfRule>
          <xm:sqref>CZ18:CZ23</xm:sqref>
        </x14:conditionalFormatting>
        <x14:conditionalFormatting xmlns:xm="http://schemas.microsoft.com/office/excel/2006/main">
          <x14:cfRule type="expression" priority="259" id="{BECA1695-F90B-4D38-A589-0D4E47220C2E}">
            <xm:f>OR(家族構成図!$C$24="有",家族構成図!$C$24="死亡")</xm:f>
            <x14:dxf>
              <fill>
                <patternFill>
                  <bgColor theme="1"/>
                </patternFill>
              </fill>
            </x14:dxf>
          </x14:cfRule>
          <xm:sqref>CU18:CY18</xm:sqref>
        </x14:conditionalFormatting>
        <x14:conditionalFormatting xmlns:xm="http://schemas.microsoft.com/office/excel/2006/main">
          <x14:cfRule type="expression" priority="258" id="{90B3BA47-41D2-40CD-85F7-50B10FF73E48}">
            <xm:f>OR(家族構成図!$C$24="有",家族構成図!$C$24="死亡")</xm:f>
            <x14:dxf>
              <fill>
                <patternFill>
                  <bgColor theme="1"/>
                </patternFill>
              </fill>
            </x14:dxf>
          </x14:cfRule>
          <xm:sqref>CQ21:CS21</xm:sqref>
        </x14:conditionalFormatting>
        <x14:conditionalFormatting xmlns:xm="http://schemas.microsoft.com/office/excel/2006/main">
          <x14:cfRule type="expression" priority="257" id="{93F6B90A-E1FC-4F76-AE76-B26F58CA1B32}">
            <xm:f>家族構成図!$C$24="死亡"</xm:f>
            <x14:dxf>
              <fill>
                <patternFill>
                  <bgColor theme="1"/>
                </patternFill>
              </fill>
            </x14:dxf>
          </x14:cfRule>
          <xm:sqref>CU19</xm:sqref>
        </x14:conditionalFormatting>
        <x14:conditionalFormatting xmlns:xm="http://schemas.microsoft.com/office/excel/2006/main">
          <x14:cfRule type="expression" priority="256" id="{BE418FB6-F9D7-4CCF-9A72-E5BB986D7D64}">
            <xm:f>家族構成図!$C$24="死亡"</xm:f>
            <x14:dxf>
              <fill>
                <patternFill>
                  <bgColor theme="1"/>
                </patternFill>
              </fill>
            </x14:dxf>
          </x14:cfRule>
          <xm:sqref>CU23</xm:sqref>
        </x14:conditionalFormatting>
        <x14:conditionalFormatting xmlns:xm="http://schemas.microsoft.com/office/excel/2006/main">
          <x14:cfRule type="expression" priority="255" id="{C4569DE7-9F25-4DEA-8363-547D7A36CCAB}">
            <xm:f>家族構成図!$C$24="死亡"</xm:f>
            <x14:dxf>
              <fill>
                <patternFill>
                  <bgColor theme="1"/>
                </patternFill>
              </fill>
            </x14:dxf>
          </x14:cfRule>
          <xm:sqref>CY23</xm:sqref>
        </x14:conditionalFormatting>
        <x14:conditionalFormatting xmlns:xm="http://schemas.microsoft.com/office/excel/2006/main">
          <x14:cfRule type="expression" priority="254" id="{3184AD23-317E-4227-9CF9-ADFB507DE40A}">
            <xm:f>家族構成図!$C$24="死亡"</xm:f>
            <x14:dxf>
              <fill>
                <patternFill>
                  <bgColor theme="1"/>
                </patternFill>
              </fill>
            </x14:dxf>
          </x14:cfRule>
          <xm:sqref>CV22</xm:sqref>
        </x14:conditionalFormatting>
        <x14:conditionalFormatting xmlns:xm="http://schemas.microsoft.com/office/excel/2006/main">
          <x14:cfRule type="expression" priority="253" id="{1F2E72E1-0876-46C9-8303-E8F7A04BA9F0}">
            <xm:f>家族構成図!$C$24="死亡"</xm:f>
            <x14:dxf>
              <fill>
                <patternFill>
                  <bgColor theme="1"/>
                </patternFill>
              </fill>
            </x14:dxf>
          </x14:cfRule>
          <xm:sqref>CX22</xm:sqref>
        </x14:conditionalFormatting>
        <x14:conditionalFormatting xmlns:xm="http://schemas.microsoft.com/office/excel/2006/main">
          <x14:cfRule type="expression" priority="252" id="{C1B7634D-910D-4741-8E58-6A9EA54C1B60}">
            <xm:f>家族構成図!$C$24="死亡"</xm:f>
            <x14:dxf>
              <fill>
                <patternFill>
                  <bgColor theme="1"/>
                </patternFill>
              </fill>
            </x14:dxf>
          </x14:cfRule>
          <xm:sqref>CW21</xm:sqref>
        </x14:conditionalFormatting>
        <x14:conditionalFormatting xmlns:xm="http://schemas.microsoft.com/office/excel/2006/main">
          <x14:cfRule type="expression" priority="251" id="{34C317BE-799A-4A22-A767-944A50A12A28}">
            <xm:f>家族構成図!$C$24="死亡"</xm:f>
            <x14:dxf>
              <fill>
                <patternFill>
                  <bgColor theme="1"/>
                </patternFill>
              </fill>
            </x14:dxf>
          </x14:cfRule>
          <xm:sqref>CV20</xm:sqref>
        </x14:conditionalFormatting>
        <x14:conditionalFormatting xmlns:xm="http://schemas.microsoft.com/office/excel/2006/main">
          <x14:cfRule type="expression" priority="250" id="{3FA0CCCD-F5CE-4F65-9824-E0816F58F3D6}">
            <xm:f>家族構成図!$C$24="死亡"</xm:f>
            <x14:dxf>
              <fill>
                <patternFill>
                  <bgColor theme="1"/>
                </patternFill>
              </fill>
            </x14:dxf>
          </x14:cfRule>
          <xm:sqref>CX20</xm:sqref>
        </x14:conditionalFormatting>
        <x14:conditionalFormatting xmlns:xm="http://schemas.microsoft.com/office/excel/2006/main">
          <x14:cfRule type="expression" priority="249" id="{9836FEE1-35AA-4D86-8AB4-AC8653A2C004}">
            <xm:f>家族構成図!$C$24="死亡"</xm:f>
            <x14:dxf>
              <fill>
                <patternFill>
                  <bgColor theme="1"/>
                </patternFill>
              </fill>
            </x14:dxf>
          </x14:cfRule>
          <xm:sqref>CY19</xm:sqref>
        </x14:conditionalFormatting>
        <x14:conditionalFormatting xmlns:xm="http://schemas.microsoft.com/office/excel/2006/main">
          <x14:cfRule type="expression" priority="248" id="{2C5C2AFA-DCEE-4C6B-8627-B8A92894BB0C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CH18</xm:sqref>
        </x14:conditionalFormatting>
        <x14:conditionalFormatting xmlns:xm="http://schemas.microsoft.com/office/excel/2006/main">
          <x14:cfRule type="expression" priority="247" id="{D8EC8DCF-ED36-4E23-BD0C-A80F2384EFE0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CI18:CJ18</xm:sqref>
        </x14:conditionalFormatting>
        <x14:conditionalFormatting xmlns:xm="http://schemas.microsoft.com/office/excel/2006/main">
          <x14:cfRule type="expression" priority="246" id="{E59520B6-3871-43F6-8198-07888105B3B2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CF20:CF22</xm:sqref>
        </x14:conditionalFormatting>
        <x14:conditionalFormatting xmlns:xm="http://schemas.microsoft.com/office/excel/2006/main">
          <x14:cfRule type="expression" priority="245" id="{0664D28E-72CF-4934-A52D-73AAD2866043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CH24:CJ24</xm:sqref>
        </x14:conditionalFormatting>
        <x14:conditionalFormatting xmlns:xm="http://schemas.microsoft.com/office/excel/2006/main">
          <x14:cfRule type="expression" priority="244" id="{EB8943D2-9D6F-4DAE-927C-46B1C9C3368E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CL20:CL22</xm:sqref>
        </x14:conditionalFormatting>
        <x14:conditionalFormatting xmlns:xm="http://schemas.microsoft.com/office/excel/2006/main">
          <x14:cfRule type="expression" priority="243" id="{7C9DD7BE-1E51-4A65-AC52-BCB0284BF2FA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CG19</xm:sqref>
        </x14:conditionalFormatting>
        <x14:conditionalFormatting xmlns:xm="http://schemas.microsoft.com/office/excel/2006/main">
          <x14:cfRule type="expression" priority="242" id="{0C17671D-9A4C-48F5-B9F7-8971C46090FF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CG23</xm:sqref>
        </x14:conditionalFormatting>
        <x14:conditionalFormatting xmlns:xm="http://schemas.microsoft.com/office/excel/2006/main">
          <x14:cfRule type="expression" priority="241" id="{26C95288-EBD2-4C31-B751-DC79CA6B79F3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CK19</xm:sqref>
        </x14:conditionalFormatting>
        <x14:conditionalFormatting xmlns:xm="http://schemas.microsoft.com/office/excel/2006/main">
          <x14:cfRule type="expression" priority="240" id="{A71FE169-E32B-4EC9-8AB3-F06038524B12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CK23</xm:sqref>
        </x14:conditionalFormatting>
        <x14:conditionalFormatting xmlns:xm="http://schemas.microsoft.com/office/excel/2006/main">
          <x14:cfRule type="expression" priority="239" id="{5ED27585-B9B2-4F72-BCA3-BACE0AE1A369}">
            <xm:f>家族構成図!$C$25="死亡"</xm:f>
            <x14:dxf>
              <fill>
                <patternFill>
                  <bgColor theme="1"/>
                </patternFill>
              </fill>
            </x14:dxf>
          </x14:cfRule>
          <xm:sqref>CH20</xm:sqref>
        </x14:conditionalFormatting>
        <x14:conditionalFormatting xmlns:xm="http://schemas.microsoft.com/office/excel/2006/main">
          <x14:cfRule type="expression" priority="238" id="{41583FA9-D199-41E5-8B28-0FDF29ABB15C}">
            <xm:f>家族構成図!$C$25="死亡"</xm:f>
            <x14:dxf>
              <fill>
                <patternFill>
                  <bgColor theme="1"/>
                </patternFill>
              </fill>
            </x14:dxf>
          </x14:cfRule>
          <xm:sqref>CH22</xm:sqref>
        </x14:conditionalFormatting>
        <x14:conditionalFormatting xmlns:xm="http://schemas.microsoft.com/office/excel/2006/main">
          <x14:cfRule type="expression" priority="237" id="{17ECD8A3-FF0C-4B30-8AF1-4B8D310D1355}">
            <xm:f>家族構成図!$C$25="死亡"</xm:f>
            <x14:dxf>
              <fill>
                <patternFill>
                  <bgColor theme="1"/>
                </patternFill>
              </fill>
            </x14:dxf>
          </x14:cfRule>
          <xm:sqref>CJ22</xm:sqref>
        </x14:conditionalFormatting>
        <x14:conditionalFormatting xmlns:xm="http://schemas.microsoft.com/office/excel/2006/main">
          <x14:cfRule type="expression" priority="236" id="{60547839-AB3B-4C90-9A41-21649FB1F69E}">
            <xm:f>家族構成図!$C$25="死亡"</xm:f>
            <x14:dxf>
              <fill>
                <patternFill>
                  <bgColor theme="1"/>
                </patternFill>
              </fill>
            </x14:dxf>
          </x14:cfRule>
          <xm:sqref>CI21</xm:sqref>
        </x14:conditionalFormatting>
        <x14:conditionalFormatting xmlns:xm="http://schemas.microsoft.com/office/excel/2006/main">
          <x14:cfRule type="expression" priority="235" id="{B642D2CA-4ACF-4036-981A-F4ECB3E66122}">
            <xm:f>家族構成図!$C$25="死亡"</xm:f>
            <x14:dxf>
              <fill>
                <patternFill>
                  <bgColor theme="1"/>
                </patternFill>
              </fill>
            </x14:dxf>
          </x14:cfRule>
          <xm:sqref>CJ20</xm:sqref>
        </x14:conditionalFormatting>
        <x14:conditionalFormatting xmlns:xm="http://schemas.microsoft.com/office/excel/2006/main">
          <x14:cfRule type="expression" priority="234" id="{85C52E25-55C4-4EB8-8D89-4D1B52A3B697}">
            <xm:f>OR(家族構成図!$C$25="有",家族構成図!$C$25="死亡")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CM21:CO21</xm:sqref>
        </x14:conditionalFormatting>
        <x14:conditionalFormatting xmlns:xm="http://schemas.microsoft.com/office/excel/2006/main">
          <x14:cfRule type="expression" priority="233" id="{DBF753ED-8582-42B1-B462-233E254D46C5}">
            <xm:f>OR(家族構成図!$C$24="有",家族構成図!$C$24="死亡",家族構成図!$C$25="有",家族構成図!$C$25="死亡")</xm:f>
            <x14:dxf>
              <fill>
                <patternFill>
                  <bgColor theme="1"/>
                </patternFill>
              </fill>
            </x14:dxf>
          </x14:cfRule>
          <xm:sqref>CP21:CP26</xm:sqref>
        </x14:conditionalFormatting>
        <x14:conditionalFormatting xmlns:xm="http://schemas.microsoft.com/office/excel/2006/main">
          <x14:cfRule type="expression" priority="232" id="{01A1CFBD-7205-435D-B276-E31B2AC1DCE1}">
            <xm:f>OR(家族構成図!$C$24="有",家族構成図!$C$24="死亡",家族構成図!$C$25="有",家族構成図!$C$25="死亡",家族構成図!$C$26&lt;&gt;"")</xm:f>
            <x14:dxf>
              <fill>
                <patternFill>
                  <bgColor theme="1"/>
                </patternFill>
              </fill>
            </x14:dxf>
          </x14:cfRule>
          <xm:sqref>CP27</xm:sqref>
        </x14:conditionalFormatting>
        <x14:conditionalFormatting xmlns:xm="http://schemas.microsoft.com/office/excel/2006/main">
          <x14:cfRule type="expression" priority="228" id="{0AF21FB2-CDC2-4FCE-A263-1D4B124A5B0B}">
            <xm:f>OR(家族構成図!$C$24="有",家族構成図!$C$24="死亡",家族構成図!$C$25="有",家族構成図!$C$25="死亡",家族構成図!$C$26&lt;&gt;"",家族構成図!$C$27&lt;&gt;"")</xm:f>
            <x14:dxf>
              <fill>
                <patternFill>
                  <bgColor theme="1"/>
                </patternFill>
              </fill>
            </x14:dxf>
          </x14:cfRule>
          <xm:sqref>BR28:BR31</xm:sqref>
        </x14:conditionalFormatting>
        <x14:conditionalFormatting xmlns:xm="http://schemas.microsoft.com/office/excel/2006/main">
          <x14:cfRule type="expression" priority="227" id="{56339000-FA7A-44F9-8442-2590B098EE66}">
            <xm:f>OR(家族構成図!$C$24="有",家族構成図!$C$24="死亡",家族構成図!$C$25="有",家族構成図!$C$25="死亡",家族構成図!$C$26&lt;&gt;"",家族構成図!$C$27&lt;&gt;"")</xm:f>
            <x14:dxf>
              <fill>
                <patternFill>
                  <bgColor theme="1"/>
                </patternFill>
              </fill>
            </x14:dxf>
          </x14:cfRule>
          <xm:sqref>BR27:CI27</xm:sqref>
        </x14:conditionalFormatting>
        <x14:conditionalFormatting xmlns:xm="http://schemas.microsoft.com/office/excel/2006/main">
          <x14:cfRule type="expression" priority="226" id="{620785E4-C28D-4E7A-96D7-5FD6B683D8A0}">
            <xm:f>OR(家族構成図!$C$24="有",家族構成図!$C$24="死亡",家族構成図!$C$25="有",家族構成図!$C$25="死亡",家族構成図!$C$26&lt;&gt;"")</xm:f>
            <x14:dxf>
              <fill>
                <patternFill>
                  <bgColor theme="1"/>
                </patternFill>
              </fill>
            </x14:dxf>
          </x14:cfRule>
          <xm:sqref>CJ27:CO27</xm:sqref>
        </x14:conditionalFormatting>
        <x14:conditionalFormatting xmlns:xm="http://schemas.microsoft.com/office/excel/2006/main">
          <x14:cfRule type="expression" priority="225" id="{064C6B59-2246-4948-B4F4-A0B81EAA425C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DL4</xm:sqref>
        </x14:conditionalFormatting>
        <x14:conditionalFormatting xmlns:xm="http://schemas.microsoft.com/office/excel/2006/main">
          <x14:cfRule type="expression" priority="224" id="{466D62CD-8D1F-4BAB-979D-D0C5FFB4FF69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DM4:DN4</xm:sqref>
        </x14:conditionalFormatting>
        <x14:conditionalFormatting xmlns:xm="http://schemas.microsoft.com/office/excel/2006/main">
          <x14:cfRule type="expression" priority="223" id="{64C966F2-67F2-4E7B-999E-CBC81944660D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DL10:DN10</xm:sqref>
        </x14:conditionalFormatting>
        <x14:conditionalFormatting xmlns:xm="http://schemas.microsoft.com/office/excel/2006/main">
          <x14:cfRule type="expression" priority="222" id="{875078A3-066C-45DD-BDB7-DA1C297F0F57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DJ6:DJ8</xm:sqref>
        </x14:conditionalFormatting>
        <x14:conditionalFormatting xmlns:xm="http://schemas.microsoft.com/office/excel/2006/main">
          <x14:cfRule type="expression" priority="221" id="{BAA203A2-9DEE-4DAA-A0D0-B65A3E759DF0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DP6:DP8</xm:sqref>
        </x14:conditionalFormatting>
        <x14:conditionalFormatting xmlns:xm="http://schemas.microsoft.com/office/excel/2006/main">
          <x14:cfRule type="expression" priority="220" id="{86C81897-632A-457F-AF47-4B609B7260A1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DG7:DI7</xm:sqref>
        </x14:conditionalFormatting>
        <x14:conditionalFormatting xmlns:xm="http://schemas.microsoft.com/office/excel/2006/main">
          <x14:cfRule type="expression" priority="219" id="{D3DBA6EC-A9EF-455E-8184-7B83EC99ABC2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DK9</xm:sqref>
        </x14:conditionalFormatting>
        <x14:conditionalFormatting xmlns:xm="http://schemas.microsoft.com/office/excel/2006/main">
          <x14:cfRule type="expression" priority="218" id="{E27D00C6-BC0D-4F8D-9D54-C6B1ABB93B03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DO9</xm:sqref>
        </x14:conditionalFormatting>
        <x14:conditionalFormatting xmlns:xm="http://schemas.microsoft.com/office/excel/2006/main">
          <x14:cfRule type="expression" priority="217" id="{D9A1C7D0-2D89-497B-A4B9-B26440F8C5EC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DO5</xm:sqref>
        </x14:conditionalFormatting>
        <x14:conditionalFormatting xmlns:xm="http://schemas.microsoft.com/office/excel/2006/main">
          <x14:cfRule type="expression" priority="216" id="{BB76FCD5-FC3E-4D3B-B253-9959C6E866E0}">
            <xm:f>OR(家族構成図!$C$29="有",家族構成図!$C$29="死亡")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DK5</xm:sqref>
        </x14:conditionalFormatting>
        <x14:conditionalFormatting xmlns:xm="http://schemas.microsoft.com/office/excel/2006/main">
          <x14:cfRule type="expression" priority="215" id="{D6C5BE64-2195-4E84-87EE-701C269A692D}">
            <xm:f>OR(家族構成図!$C$28="有",家族構成図!$C$28="死亡")</xm:f>
            <x14:dxf>
              <fill>
                <patternFill>
                  <bgColor theme="1"/>
                </patternFill>
              </fill>
            </x14:dxf>
          </x14:cfRule>
          <xm:sqref>DB10</xm:sqref>
        </x14:conditionalFormatting>
        <x14:conditionalFormatting xmlns:xm="http://schemas.microsoft.com/office/excel/2006/main">
          <x14:cfRule type="expression" priority="214" id="{1F06D1E5-F75A-47BE-AE58-BD88D120C441}">
            <xm:f>OR(家族構成図!$C$28="有",家族構成図!$C$28="死亡")</xm:f>
            <x14:dxf>
              <fill>
                <patternFill>
                  <bgColor theme="1"/>
                </patternFill>
              </fill>
            </x14:dxf>
          </x14:cfRule>
          <xm:sqref>DB4:DB9</xm:sqref>
        </x14:conditionalFormatting>
        <x14:conditionalFormatting xmlns:xm="http://schemas.microsoft.com/office/excel/2006/main">
          <x14:cfRule type="expression" priority="213" id="{1F1FBCC7-A658-4FED-89ED-8AE3690C0EFC}">
            <xm:f>OR(家族構成図!$C$28="有",家族構成図!$C$28="死亡")</xm:f>
            <x14:dxf>
              <fill>
                <patternFill>
                  <bgColor theme="1"/>
                </patternFill>
              </fill>
            </x14:dxf>
          </x14:cfRule>
          <xm:sqref>CV10:DA10</xm:sqref>
        </x14:conditionalFormatting>
        <x14:conditionalFormatting xmlns:xm="http://schemas.microsoft.com/office/excel/2006/main">
          <x14:cfRule type="expression" priority="212" id="{3B3F38E7-5BCB-4559-AC72-3BBE37C899F3}">
            <xm:f>OR(家族構成図!$C$28="有",家族構成図!$C$28="死亡")</xm:f>
            <x14:dxf>
              <fill>
                <patternFill>
                  <bgColor theme="1"/>
                </patternFill>
              </fill>
            </x14:dxf>
          </x14:cfRule>
          <xm:sqref>CV4:CV9</xm:sqref>
        </x14:conditionalFormatting>
        <x14:conditionalFormatting xmlns:xm="http://schemas.microsoft.com/office/excel/2006/main">
          <x14:cfRule type="expression" priority="211" id="{9022E49F-796E-4586-B30A-8650CF75096A}">
            <xm:f>OR(家族構成図!$C$28="有",家族構成図!$C$28="死亡")</xm:f>
            <x14:dxf>
              <fill>
                <patternFill>
                  <bgColor theme="1"/>
                </patternFill>
              </fill>
            </x14:dxf>
          </x14:cfRule>
          <xm:sqref>CW4:DA4</xm:sqref>
        </x14:conditionalFormatting>
        <x14:conditionalFormatting xmlns:xm="http://schemas.microsoft.com/office/excel/2006/main">
          <x14:cfRule type="expression" priority="210" id="{6262D203-AFAA-473E-B59C-E2D67994EAFC}">
            <xm:f>OR(家族構成図!$C$28="有",家族構成図!$C$28="死亡")</xm:f>
            <x14:dxf>
              <fill>
                <patternFill>
                  <bgColor theme="1"/>
                </patternFill>
              </fill>
            </x14:dxf>
          </x14:cfRule>
          <xm:sqref>DC7:DE7</xm:sqref>
        </x14:conditionalFormatting>
        <x14:conditionalFormatting xmlns:xm="http://schemas.microsoft.com/office/excel/2006/main">
          <x14:cfRule type="expression" priority="209" id="{C18E73E8-E8FB-49DE-9D6A-62DA6AB22E9F}">
            <xm:f>OR(家族構成図!$C$28="有",家族構成図!$C$28="死亡",家族構成図!$C$29="有",家族構成図!$C$29="死亡")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DF7</xm:sqref>
        </x14:conditionalFormatting>
        <x14:conditionalFormatting xmlns:xm="http://schemas.microsoft.com/office/excel/2006/main">
          <x14:cfRule type="expression" priority="208" id="{C819F8B3-7171-4CBB-85DF-295FBB139063}">
            <xm:f>OR(家族構成図!$C$28="有",家族構成図!$C$28="死亡",家族構成図!$C$29="有",家族構成図!$C$29="死亡")</xm:f>
            <x14:dxf>
              <fill>
                <patternFill>
                  <bgColor theme="1"/>
                </patternFill>
              </fill>
            </x14:dxf>
          </x14:cfRule>
          <xm:sqref>DF8:DF12</xm:sqref>
        </x14:conditionalFormatting>
        <x14:conditionalFormatting xmlns:xm="http://schemas.microsoft.com/office/excel/2006/main">
          <x14:cfRule type="expression" priority="207" id="{946C7602-D6B2-4C4D-A46F-8197C71C1D34}">
            <xm:f>家族構成図!$C$32&lt;&gt;""</xm:f>
            <x14:dxf>
              <fill>
                <patternFill>
                  <bgColor theme="1"/>
                </patternFill>
              </fill>
            </x14:dxf>
          </x14:cfRule>
          <xm:sqref>DN18</xm:sqref>
        </x14:conditionalFormatting>
        <x14:conditionalFormatting xmlns:xm="http://schemas.microsoft.com/office/excel/2006/main">
          <x14:cfRule type="expression" priority="206" id="{D2F38446-ED7C-47BB-8CCA-28517E2014C5}">
            <xm:f>家族構成図!$C$32&lt;&gt;""</xm:f>
            <x14:dxf>
              <fill>
                <patternFill>
                  <bgColor theme="1"/>
                </patternFill>
              </fill>
            </x14:dxf>
          </x14:cfRule>
          <xm:sqref>DO18:DP18</xm:sqref>
        </x14:conditionalFormatting>
        <x14:conditionalFormatting xmlns:xm="http://schemas.microsoft.com/office/excel/2006/main">
          <x14:cfRule type="expression" priority="205" id="{87CDEE74-3890-48AD-BAAC-90BF4385DD7A}">
            <xm:f>家族構成図!$C$32&lt;&gt;""</xm:f>
            <x14:dxf>
              <fill>
                <patternFill>
                  <bgColor theme="1"/>
                </patternFill>
              </fill>
            </x14:dxf>
          </x14:cfRule>
          <xm:sqref>DL20:DL22</xm:sqref>
        </x14:conditionalFormatting>
        <x14:conditionalFormatting xmlns:xm="http://schemas.microsoft.com/office/excel/2006/main">
          <x14:cfRule type="expression" priority="204" id="{A11C11B5-AB49-4625-B27C-6A68FA3F76AB}">
            <xm:f>家族構成図!$C$32&lt;&gt;""</xm:f>
            <x14:dxf>
              <fill>
                <patternFill>
                  <bgColor theme="1"/>
                </patternFill>
              </fill>
            </x14:dxf>
          </x14:cfRule>
          <xm:sqref>DR20:DR22</xm:sqref>
        </x14:conditionalFormatting>
        <x14:conditionalFormatting xmlns:xm="http://schemas.microsoft.com/office/excel/2006/main">
          <x14:cfRule type="expression" priority="203" id="{5CA49634-A67E-4424-9E71-0A937E4F7B59}">
            <xm:f>家族構成図!$C$32&lt;&gt;""</xm:f>
            <x14:dxf>
              <fill>
                <patternFill>
                  <bgColor theme="1"/>
                </patternFill>
              </fill>
            </x14:dxf>
          </x14:cfRule>
          <xm:sqref>DN24:DP24</xm:sqref>
        </x14:conditionalFormatting>
        <x14:conditionalFormatting xmlns:xm="http://schemas.microsoft.com/office/excel/2006/main">
          <x14:cfRule type="expression" priority="202" id="{14DFB537-305E-4238-95FA-04A1CC612011}">
            <xm:f>家族構成図!$C$32&lt;&gt;""</xm:f>
            <x14:dxf>
              <fill>
                <patternFill>
                  <bgColor theme="1"/>
                </patternFill>
              </fill>
            </x14:dxf>
          </x14:cfRule>
          <xm:sqref>DO13:DO17</xm:sqref>
        </x14:conditionalFormatting>
        <x14:conditionalFormatting xmlns:xm="http://schemas.microsoft.com/office/excel/2006/main">
          <x14:cfRule type="expression" priority="201" id="{66FC6DFF-8123-46BB-ADD2-582FC3D7EAE7}">
            <xm:f>家族構成図!$C$32&lt;&gt;""</xm:f>
            <x14:dxf>
              <fill>
                <patternFill>
                  <bgColor theme="1"/>
                </patternFill>
              </fill>
            </x14:dxf>
          </x14:cfRule>
          <xm:sqref>DG13:DN13</xm:sqref>
        </x14:conditionalFormatting>
        <x14:conditionalFormatting xmlns:xm="http://schemas.microsoft.com/office/excel/2006/main">
          <x14:cfRule type="expression" priority="200" id="{36BF4614-EFCA-43B3-9C11-8388E17E8D67}">
            <xm:f>家族構成図!$C$32="女"</xm:f>
            <x14:dxf>
              <fill>
                <patternFill>
                  <bgColor theme="1"/>
                </patternFill>
              </fill>
            </x14:dxf>
          </x14:cfRule>
          <xm:sqref>DM19</xm:sqref>
        </x14:conditionalFormatting>
        <x14:conditionalFormatting xmlns:xm="http://schemas.microsoft.com/office/excel/2006/main">
          <x14:cfRule type="expression" priority="199" id="{26C02BB9-7F98-4340-98A4-C3E8E11631F1}">
            <xm:f>家族構成図!$C$32="女"</xm:f>
            <x14:dxf>
              <fill>
                <patternFill>
                  <bgColor theme="1"/>
                </patternFill>
              </fill>
            </x14:dxf>
          </x14:cfRule>
          <xm:sqref>DQ19</xm:sqref>
        </x14:conditionalFormatting>
        <x14:conditionalFormatting xmlns:xm="http://schemas.microsoft.com/office/excel/2006/main">
          <x14:cfRule type="expression" priority="198" id="{6F68DDBA-0F4E-49ED-924F-0694E9C68423}">
            <xm:f>家族構成図!$C$32="女"</xm:f>
            <x14:dxf>
              <fill>
                <patternFill>
                  <bgColor theme="1"/>
                </patternFill>
              </fill>
            </x14:dxf>
          </x14:cfRule>
          <xm:sqref>DM23</xm:sqref>
        </x14:conditionalFormatting>
        <x14:conditionalFormatting xmlns:xm="http://schemas.microsoft.com/office/excel/2006/main">
          <x14:cfRule type="expression" priority="197" id="{AFFD7A37-4C64-4470-9964-35556D3FABA0}">
            <xm:f>家族構成図!$C$32="女"</xm:f>
            <x14:dxf>
              <fill>
                <patternFill>
                  <bgColor theme="1"/>
                </patternFill>
              </fill>
            </x14:dxf>
          </x14:cfRule>
          <xm:sqref>DQ23</xm:sqref>
        </x14:conditionalFormatting>
        <x14:conditionalFormatting xmlns:xm="http://schemas.microsoft.com/office/excel/2006/main">
          <x14:cfRule type="expression" priority="196" id="{5217E405-2CCA-4A4A-859E-E0B805E737D7}">
            <xm:f>家族構成図!$C$32="男"</xm:f>
            <x14:dxf>
              <fill>
                <patternFill>
                  <bgColor theme="1"/>
                </patternFill>
              </fill>
            </x14:dxf>
          </x14:cfRule>
          <xm:sqref>DQ24</xm:sqref>
        </x14:conditionalFormatting>
        <x14:conditionalFormatting xmlns:xm="http://schemas.microsoft.com/office/excel/2006/main">
          <x14:cfRule type="expression" priority="195" id="{04D03A36-5E7E-4676-BB32-89F17CD5263A}">
            <xm:f>家族構成図!$C$32="男"</xm:f>
            <x14:dxf>
              <fill>
                <patternFill>
                  <bgColor theme="1"/>
                </patternFill>
              </fill>
            </x14:dxf>
          </x14:cfRule>
          <xm:sqref>DR23:DR24</xm:sqref>
        </x14:conditionalFormatting>
        <x14:conditionalFormatting xmlns:xm="http://schemas.microsoft.com/office/excel/2006/main">
          <x14:cfRule type="expression" priority="194" id="{2757AF43-643F-4F65-9F8E-3811AF7C4E10}">
            <xm:f>家族構成図!$C$32="男"</xm:f>
            <x14:dxf>
              <fill>
                <patternFill>
                  <bgColor theme="1"/>
                </patternFill>
              </fill>
            </x14:dxf>
          </x14:cfRule>
          <xm:sqref>DR18:DR19</xm:sqref>
        </x14:conditionalFormatting>
        <x14:conditionalFormatting xmlns:xm="http://schemas.microsoft.com/office/excel/2006/main">
          <x14:cfRule type="expression" priority="193" id="{B24FB0DB-4F5C-4FC9-8A58-4F05EFE3526F}">
            <xm:f>家族構成図!$C$32="男"</xm:f>
            <x14:dxf>
              <fill>
                <patternFill>
                  <bgColor theme="1"/>
                </patternFill>
              </fill>
            </x14:dxf>
          </x14:cfRule>
          <xm:sqref>DQ18</xm:sqref>
        </x14:conditionalFormatting>
        <x14:conditionalFormatting xmlns:xm="http://schemas.microsoft.com/office/excel/2006/main">
          <x14:cfRule type="expression" priority="192" id="{CC91827F-7954-4E57-8731-03115B76A9C0}">
            <xm:f>家族構成図!$C$32="男"</xm:f>
            <x14:dxf>
              <fill>
                <patternFill>
                  <bgColor theme="1"/>
                </patternFill>
              </fill>
            </x14:dxf>
          </x14:cfRule>
          <xm:sqref>DL18:DM18</xm:sqref>
        </x14:conditionalFormatting>
        <x14:conditionalFormatting xmlns:xm="http://schemas.microsoft.com/office/excel/2006/main">
          <x14:cfRule type="expression" priority="191" id="{16C0BECB-A789-4C4E-9DAD-A25C5FE44F0C}">
            <xm:f>家族構成図!$C$32="男"</xm:f>
            <x14:dxf>
              <fill>
                <patternFill>
                  <bgColor theme="1"/>
                </patternFill>
              </fill>
            </x14:dxf>
          </x14:cfRule>
          <xm:sqref>DL19</xm:sqref>
        </x14:conditionalFormatting>
        <x14:conditionalFormatting xmlns:xm="http://schemas.microsoft.com/office/excel/2006/main">
          <x14:cfRule type="expression" priority="190" id="{6CA20367-0445-402C-8674-B35867062C80}">
            <xm:f>家族構成図!$C$32="男"</xm:f>
            <x14:dxf>
              <fill>
                <patternFill>
                  <bgColor theme="1"/>
                </patternFill>
              </fill>
            </x14:dxf>
          </x14:cfRule>
          <xm:sqref>DL23:DL24</xm:sqref>
        </x14:conditionalFormatting>
        <x14:conditionalFormatting xmlns:xm="http://schemas.microsoft.com/office/excel/2006/main">
          <x14:cfRule type="expression" priority="189" id="{FFFD338E-EA00-4DB4-8FFE-52394A449539}">
            <xm:f>家族構成図!$C$32="男"</xm:f>
            <x14:dxf>
              <fill>
                <patternFill>
                  <bgColor theme="1"/>
                </patternFill>
              </fill>
            </x14:dxf>
          </x14:cfRule>
          <xm:sqref>DM24</xm:sqref>
        </x14:conditionalFormatting>
        <x14:conditionalFormatting xmlns:xm="http://schemas.microsoft.com/office/excel/2006/main">
          <x14:cfRule type="expression" priority="188" id="{2EA81645-3207-4B8A-9731-8AB97B38D966}">
            <xm:f>家族構成図!$C$33&lt;&gt;""</xm:f>
            <x14:dxf>
              <fill>
                <patternFill>
                  <bgColor theme="1"/>
                </patternFill>
              </fill>
            </x14:dxf>
          </x14:cfRule>
          <xm:sqref>DE18</xm:sqref>
        </x14:conditionalFormatting>
        <x14:conditionalFormatting xmlns:xm="http://schemas.microsoft.com/office/excel/2006/main">
          <x14:cfRule type="expression" priority="187" id="{16303056-B493-4486-8066-C9FB6F16600E}">
            <xm:f>家族構成図!$C$33&lt;&gt;""</xm:f>
            <x14:dxf>
              <fill>
                <patternFill>
                  <bgColor theme="1"/>
                </patternFill>
              </fill>
            </x14:dxf>
          </x14:cfRule>
          <xm:sqref>DF18:DG18</xm:sqref>
        </x14:conditionalFormatting>
        <x14:conditionalFormatting xmlns:xm="http://schemas.microsoft.com/office/excel/2006/main">
          <x14:cfRule type="expression" priority="186" id="{CBD56015-4B6C-4823-AABE-47C0DAAFF444}">
            <xm:f>家族構成図!$C$33&lt;&gt;""</xm:f>
            <x14:dxf>
              <fill>
                <patternFill>
                  <bgColor theme="1"/>
                </patternFill>
              </fill>
            </x14:dxf>
          </x14:cfRule>
          <xm:sqref>DC20:DC22</xm:sqref>
        </x14:conditionalFormatting>
        <x14:conditionalFormatting xmlns:xm="http://schemas.microsoft.com/office/excel/2006/main">
          <x14:cfRule type="expression" priority="185" id="{F11B5816-77EE-46FA-9E6A-40DA63B29E0C}">
            <xm:f>家族構成図!$C$33&lt;&gt;""</xm:f>
            <x14:dxf>
              <fill>
                <patternFill>
                  <bgColor theme="1"/>
                </patternFill>
              </fill>
            </x14:dxf>
          </x14:cfRule>
          <xm:sqref>DE24:DG24</xm:sqref>
        </x14:conditionalFormatting>
        <x14:conditionalFormatting xmlns:xm="http://schemas.microsoft.com/office/excel/2006/main">
          <x14:cfRule type="expression" priority="184" id="{727781A5-A253-4BB2-BC1E-F31D8AED5A82}">
            <xm:f>家族構成図!$C$33&lt;&gt;""</xm:f>
            <x14:dxf>
              <fill>
                <patternFill>
                  <bgColor theme="1"/>
                </patternFill>
              </fill>
            </x14:dxf>
          </x14:cfRule>
          <xm:sqref>DI20:DI22</xm:sqref>
        </x14:conditionalFormatting>
        <x14:conditionalFormatting xmlns:xm="http://schemas.microsoft.com/office/excel/2006/main">
          <x14:cfRule type="expression" priority="183" id="{AAB8B60D-C7E5-4CB6-8147-516FF608A050}">
            <xm:f>家族構成図!$C$33&lt;&gt;""</xm:f>
            <x14:dxf>
              <fill>
                <patternFill>
                  <bgColor theme="1"/>
                </patternFill>
              </fill>
            </x14:dxf>
          </x14:cfRule>
          <xm:sqref>DF14:DF17</xm:sqref>
        </x14:conditionalFormatting>
        <x14:conditionalFormatting xmlns:xm="http://schemas.microsoft.com/office/excel/2006/main">
          <x14:cfRule type="expression" priority="182" id="{CD91203C-CD6E-48AE-A100-079957E499B6}">
            <xm:f>家族構成図!$C$33="女"</xm:f>
            <x14:dxf>
              <fill>
                <patternFill>
                  <bgColor theme="1"/>
                </patternFill>
              </fill>
            </x14:dxf>
          </x14:cfRule>
          <xm:sqref>DD19</xm:sqref>
        </x14:conditionalFormatting>
        <x14:conditionalFormatting xmlns:xm="http://schemas.microsoft.com/office/excel/2006/main">
          <x14:cfRule type="expression" priority="181" id="{47C87317-FCF6-4A8D-8A54-4AD2BA76A21A}">
            <xm:f>家族構成図!$C$33="女"</xm:f>
            <x14:dxf>
              <fill>
                <patternFill>
                  <bgColor theme="1"/>
                </patternFill>
              </fill>
            </x14:dxf>
          </x14:cfRule>
          <xm:sqref>DH19</xm:sqref>
        </x14:conditionalFormatting>
        <x14:conditionalFormatting xmlns:xm="http://schemas.microsoft.com/office/excel/2006/main">
          <x14:cfRule type="expression" priority="180" id="{C5FF4682-1021-4940-97DC-F9453A709E0B}">
            <xm:f>家族構成図!$C$33="女"</xm:f>
            <x14:dxf>
              <fill>
                <patternFill>
                  <bgColor theme="1"/>
                </patternFill>
              </fill>
            </x14:dxf>
          </x14:cfRule>
          <xm:sqref>DH23</xm:sqref>
        </x14:conditionalFormatting>
        <x14:conditionalFormatting xmlns:xm="http://schemas.microsoft.com/office/excel/2006/main">
          <x14:cfRule type="expression" priority="179" id="{E7EB7F16-3E80-41E4-B41B-4B2D7E1D0A1E}">
            <xm:f>家族構成図!$C$33="女"</xm:f>
            <x14:dxf>
              <fill>
                <patternFill>
                  <bgColor theme="1"/>
                </patternFill>
              </fill>
            </x14:dxf>
          </x14:cfRule>
          <xm:sqref>DD23</xm:sqref>
        </x14:conditionalFormatting>
        <x14:conditionalFormatting xmlns:xm="http://schemas.microsoft.com/office/excel/2006/main">
          <x14:cfRule type="expression" priority="178" id="{99101EDD-463F-459B-8293-38D8A6D92770}">
            <xm:f>家族構成図!$C$33="男"</xm:f>
            <x14:dxf>
              <fill>
                <patternFill>
                  <bgColor theme="1"/>
                </patternFill>
              </fill>
            </x14:dxf>
          </x14:cfRule>
          <xm:sqref>DI24</xm:sqref>
        </x14:conditionalFormatting>
        <x14:conditionalFormatting xmlns:xm="http://schemas.microsoft.com/office/excel/2006/main">
          <x14:cfRule type="expression" priority="177" id="{E7E2BEC3-1826-4CF5-B7AE-9F919C9B369E}">
            <xm:f>家族構成図!$C$33="男"</xm:f>
            <x14:dxf>
              <fill>
                <patternFill>
                  <bgColor theme="1"/>
                </patternFill>
              </fill>
            </x14:dxf>
          </x14:cfRule>
          <xm:sqref>DH24</xm:sqref>
        </x14:conditionalFormatting>
        <x14:conditionalFormatting xmlns:xm="http://schemas.microsoft.com/office/excel/2006/main">
          <x14:cfRule type="expression" priority="176" id="{242C7250-55BD-46A0-B201-175986087148}">
            <xm:f>家族構成図!$C$33="男"</xm:f>
            <x14:dxf>
              <fill>
                <patternFill>
                  <bgColor theme="1"/>
                </patternFill>
              </fill>
            </x14:dxf>
          </x14:cfRule>
          <xm:sqref>DI23</xm:sqref>
        </x14:conditionalFormatting>
        <x14:conditionalFormatting xmlns:xm="http://schemas.microsoft.com/office/excel/2006/main">
          <x14:cfRule type="expression" priority="175" id="{43158FBF-C715-4C52-98C9-0341587233B5}">
            <xm:f>家族構成図!$C$33="男"</xm:f>
            <x14:dxf>
              <fill>
                <patternFill>
                  <bgColor theme="1"/>
                </patternFill>
              </fill>
            </x14:dxf>
          </x14:cfRule>
          <xm:sqref>DI18:DI19</xm:sqref>
        </x14:conditionalFormatting>
        <x14:conditionalFormatting xmlns:xm="http://schemas.microsoft.com/office/excel/2006/main">
          <x14:cfRule type="expression" priority="174" id="{68B4713B-917A-40D7-BEEE-928D684E1DD9}">
            <xm:f>家族構成図!$C$33="男"</xm:f>
            <x14:dxf>
              <fill>
                <patternFill>
                  <bgColor theme="1"/>
                </patternFill>
              </fill>
            </x14:dxf>
          </x14:cfRule>
          <xm:sqref>DH18</xm:sqref>
        </x14:conditionalFormatting>
        <x14:conditionalFormatting xmlns:xm="http://schemas.microsoft.com/office/excel/2006/main">
          <x14:cfRule type="expression" priority="173" id="{60B47961-435B-41F1-A463-7259A406507F}">
            <xm:f>家族構成図!$C$33="男"</xm:f>
            <x14:dxf>
              <fill>
                <patternFill>
                  <bgColor theme="1"/>
                </patternFill>
              </fill>
            </x14:dxf>
          </x14:cfRule>
          <xm:sqref>DC18:DD18</xm:sqref>
        </x14:conditionalFormatting>
        <x14:conditionalFormatting xmlns:xm="http://schemas.microsoft.com/office/excel/2006/main">
          <x14:cfRule type="expression" priority="172" id="{D54EA40B-C2FF-4F69-842E-F183A3BB43D9}">
            <xm:f>家族構成図!$C$33="男"</xm:f>
            <x14:dxf>
              <fill>
                <patternFill>
                  <bgColor theme="1"/>
                </patternFill>
              </fill>
            </x14:dxf>
          </x14:cfRule>
          <xm:sqref>DC19</xm:sqref>
        </x14:conditionalFormatting>
        <x14:conditionalFormatting xmlns:xm="http://schemas.microsoft.com/office/excel/2006/main">
          <x14:cfRule type="expression" priority="171" id="{6A1CBFCF-75C8-4AD3-B236-8561E0CCDDF9}">
            <xm:f>家族構成図!$C$33="男"</xm:f>
            <x14:dxf>
              <fill>
                <patternFill>
                  <bgColor theme="1"/>
                </patternFill>
              </fill>
            </x14:dxf>
          </x14:cfRule>
          <xm:sqref>DC24:DD24</xm:sqref>
        </x14:conditionalFormatting>
        <x14:conditionalFormatting xmlns:xm="http://schemas.microsoft.com/office/excel/2006/main">
          <x14:cfRule type="expression" priority="170" id="{AA4BDD3E-3559-4091-A9E2-AC971E9436A2}">
            <xm:f>家族構成図!$C$33="男"</xm:f>
            <x14:dxf>
              <fill>
                <patternFill>
                  <bgColor theme="1"/>
                </patternFill>
              </fill>
            </x14:dxf>
          </x14:cfRule>
          <xm:sqref>DC23</xm:sqref>
        </x14:conditionalFormatting>
        <x14:conditionalFormatting xmlns:xm="http://schemas.microsoft.com/office/excel/2006/main">
          <x14:cfRule type="expression" priority="169" id="{E5CF055F-9C80-450E-8D7A-0442DD9D154C}">
            <xm:f>OR(家族構成図!$C$28="有",家族構成図!$C$28="死亡",家族構成図!$C$29="有",家族構成図!$C$29="死亡",家族構成図!$C$32&lt;&gt;"",家族構成図!$C$33&lt;&gt;"")</xm:f>
            <x14:dxf>
              <fill>
                <patternFill>
                  <bgColor theme="1"/>
                </patternFill>
              </fill>
            </x14:dxf>
          </x14:cfRule>
          <xm:sqref>CW17</xm:sqref>
        </x14:conditionalFormatting>
        <x14:conditionalFormatting xmlns:xm="http://schemas.microsoft.com/office/excel/2006/main">
          <x14:cfRule type="expression" priority="168" id="{B474866B-3A09-4EC3-933F-150B62B29882}">
            <xm:f>OR(家族構成図!$C$28="有",家族構成図!$C$28="死亡",家族構成図!$C$29="有",家族構成図!$C$29="死亡",家族構成図!$C$32&lt;&gt;"",家族構成図!$C$33&lt;&gt;"")</xm:f>
            <x14:dxf>
              <fill>
                <patternFill>
                  <bgColor theme="1"/>
                </patternFill>
              </fill>
            </x14:dxf>
          </x14:cfRule>
          <xm:sqref>CW13:CW16</xm:sqref>
        </x14:conditionalFormatting>
        <x14:conditionalFormatting xmlns:xm="http://schemas.microsoft.com/office/excel/2006/main">
          <x14:cfRule type="expression" priority="167" id="{5A566DB1-8492-44F2-9715-3446404E9FF2}">
            <xm:f>OR(家族構成図!$C$28="有",家族構成図!$C$28="死亡",家族構成図!$C$29="有",家族構成図!$C$29="死亡",家族構成図!$C$32&lt;&gt;"",家族構成図!$C$33&lt;&gt;"")</xm:f>
            <x14:dxf>
              <fill>
                <patternFill>
                  <bgColor theme="1"/>
                </patternFill>
              </fill>
            </x14:dxf>
          </x14:cfRule>
          <xm:sqref>CX13:DF13</xm:sqref>
        </x14:conditionalFormatting>
        <x14:conditionalFormatting xmlns:xm="http://schemas.microsoft.com/office/excel/2006/main">
          <x14:cfRule type="expression" priority="166" id="{A58CFEC5-F50A-42D5-B938-667B4F8DB4CA}">
            <xm:f>家族構成図!$C$29="死亡"</xm:f>
            <x14:dxf>
              <fill>
                <patternFill>
                  <bgColor theme="1"/>
                </patternFill>
              </fill>
            </x14:dxf>
          </x14:cfRule>
          <xm:sqref>DL6</xm:sqref>
        </x14:conditionalFormatting>
        <x14:conditionalFormatting xmlns:xm="http://schemas.microsoft.com/office/excel/2006/main">
          <x14:cfRule type="expression" priority="165" id="{CCCB8C12-589E-4A30-97E3-58D9C6C2026F}">
            <xm:f>家族構成図!$C$29="死亡"</xm:f>
            <x14:dxf>
              <fill>
                <patternFill>
                  <bgColor theme="1"/>
                </patternFill>
              </fill>
            </x14:dxf>
          </x14:cfRule>
          <xm:sqref>DN8</xm:sqref>
        </x14:conditionalFormatting>
        <x14:conditionalFormatting xmlns:xm="http://schemas.microsoft.com/office/excel/2006/main">
          <x14:cfRule type="expression" priority="164" id="{4F0A7D33-5DE6-46C1-90D5-98F00A957D37}">
            <xm:f>家族構成図!$C$29="死亡"</xm:f>
            <x14:dxf>
              <fill>
                <patternFill>
                  <bgColor theme="1"/>
                </patternFill>
              </fill>
            </x14:dxf>
          </x14:cfRule>
          <xm:sqref>DL8</xm:sqref>
        </x14:conditionalFormatting>
        <x14:conditionalFormatting xmlns:xm="http://schemas.microsoft.com/office/excel/2006/main">
          <x14:cfRule type="expression" priority="163" id="{58A2F18F-5517-4F77-93AB-0FE86E846ABC}">
            <xm:f>家族構成図!$C$29="死亡"</xm:f>
            <x14:dxf>
              <fill>
                <patternFill>
                  <bgColor theme="1"/>
                </patternFill>
              </fill>
            </x14:dxf>
          </x14:cfRule>
          <xm:sqref>DM7</xm:sqref>
        </x14:conditionalFormatting>
        <x14:conditionalFormatting xmlns:xm="http://schemas.microsoft.com/office/excel/2006/main">
          <x14:cfRule type="expression" priority="162" id="{97CDD2C8-6020-48AF-B92A-7B1E37862D0C}">
            <xm:f>家族構成図!$C$29="死亡"</xm:f>
            <x14:dxf>
              <fill>
                <patternFill>
                  <bgColor theme="1"/>
                </patternFill>
              </fill>
            </x14:dxf>
          </x14:cfRule>
          <xm:sqref>DN6</xm:sqref>
        </x14:conditionalFormatting>
        <x14:conditionalFormatting xmlns:xm="http://schemas.microsoft.com/office/excel/2006/main">
          <x14:cfRule type="expression" priority="161" id="{1760FE59-B04D-48E7-ACA2-FF7470F6E9D5}">
            <xm:f>家族構成図!$C$28="死亡"</xm:f>
            <x14:dxf>
              <fill>
                <patternFill>
                  <bgColor theme="1"/>
                </patternFill>
              </fill>
            </x14:dxf>
          </x14:cfRule>
          <xm:sqref>CW5</xm:sqref>
        </x14:conditionalFormatting>
        <x14:conditionalFormatting xmlns:xm="http://schemas.microsoft.com/office/excel/2006/main">
          <x14:cfRule type="expression" priority="160" id="{187AC125-9558-463B-8A24-0CCFA3CADDD0}">
            <xm:f>家族構成図!$C$28="死亡"</xm:f>
            <x14:dxf>
              <fill>
                <patternFill>
                  <bgColor theme="1"/>
                </patternFill>
              </fill>
            </x14:dxf>
          </x14:cfRule>
          <xm:sqref>CW9</xm:sqref>
        </x14:conditionalFormatting>
        <x14:conditionalFormatting xmlns:xm="http://schemas.microsoft.com/office/excel/2006/main">
          <x14:cfRule type="expression" priority="159" id="{3856FFAC-5EFB-4D2C-B585-4FFE10D05C32}">
            <xm:f>家族構成図!$C$28="死亡"</xm:f>
            <x14:dxf>
              <fill>
                <patternFill>
                  <bgColor theme="1"/>
                </patternFill>
              </fill>
            </x14:dxf>
          </x14:cfRule>
          <xm:sqref>CX8</xm:sqref>
        </x14:conditionalFormatting>
        <x14:conditionalFormatting xmlns:xm="http://schemas.microsoft.com/office/excel/2006/main">
          <x14:cfRule type="expression" priority="158" id="{036C877B-DA0E-457B-84EC-E25BC07C32F2}">
            <xm:f>家族構成図!$C$28="死亡"</xm:f>
            <x14:dxf>
              <fill>
                <patternFill>
                  <bgColor theme="1"/>
                </patternFill>
              </fill>
            </x14:dxf>
          </x14:cfRule>
          <xm:sqref>CY7</xm:sqref>
        </x14:conditionalFormatting>
        <x14:conditionalFormatting xmlns:xm="http://schemas.microsoft.com/office/excel/2006/main">
          <x14:cfRule type="expression" priority="157" id="{5C14C90D-58B9-4A4F-B211-B1780D9CA282}">
            <xm:f>家族構成図!$C$28="死亡"</xm:f>
            <x14:dxf>
              <fill>
                <patternFill>
                  <bgColor theme="1"/>
                </patternFill>
              </fill>
            </x14:dxf>
          </x14:cfRule>
          <xm:sqref>DA9</xm:sqref>
        </x14:conditionalFormatting>
        <x14:conditionalFormatting xmlns:xm="http://schemas.microsoft.com/office/excel/2006/main">
          <x14:cfRule type="expression" priority="156" id="{25E1FCC3-17CB-46CD-AA9F-C10875592EB3}">
            <xm:f>家族構成図!$C$28="死亡"</xm:f>
            <x14:dxf>
              <fill>
                <patternFill>
                  <bgColor theme="1"/>
                </patternFill>
              </fill>
            </x14:dxf>
          </x14:cfRule>
          <xm:sqref>CZ8</xm:sqref>
        </x14:conditionalFormatting>
        <x14:conditionalFormatting xmlns:xm="http://schemas.microsoft.com/office/excel/2006/main">
          <x14:cfRule type="expression" priority="155" id="{A850157F-C974-4EFC-90A5-7AD2D4E01A66}">
            <xm:f>家族構成図!$C$28="死亡"</xm:f>
            <x14:dxf>
              <fill>
                <patternFill>
                  <bgColor theme="1"/>
                </patternFill>
              </fill>
            </x14:dxf>
          </x14:cfRule>
          <xm:sqref>CX6</xm:sqref>
        </x14:conditionalFormatting>
        <x14:conditionalFormatting xmlns:xm="http://schemas.microsoft.com/office/excel/2006/main">
          <x14:cfRule type="expression" priority="154" id="{CCC630CD-7D51-453F-BA06-292C1D405CC7}">
            <xm:f>家族構成図!$C$28="死亡"</xm:f>
            <x14:dxf>
              <fill>
                <patternFill>
                  <bgColor theme="1"/>
                </patternFill>
              </fill>
            </x14:dxf>
          </x14:cfRule>
          <xm:sqref>CZ6</xm:sqref>
        </x14:conditionalFormatting>
        <x14:conditionalFormatting xmlns:xm="http://schemas.microsoft.com/office/excel/2006/main">
          <x14:cfRule type="expression" priority="153" id="{8326C8A3-D6F4-429A-8D51-6C4498E8692C}">
            <xm:f>家族構成図!$C$28="死亡"</xm:f>
            <x14:dxf>
              <fill>
                <patternFill>
                  <bgColor theme="1"/>
                </patternFill>
              </fill>
            </x14:dxf>
          </x14:cfRule>
          <xm:sqref>DA5</xm:sqref>
        </x14:conditionalFormatting>
        <x14:conditionalFormatting xmlns:xm="http://schemas.microsoft.com/office/excel/2006/main">
          <x14:cfRule type="expression" priority="152" id="{AE73F03D-3BD8-4622-9EE2-7BAD17E56C54}">
            <xm:f>家族構成図!$C$35&lt;&gt;""</xm:f>
            <x14:dxf>
              <fill>
                <patternFill>
                  <bgColor theme="1"/>
                </patternFill>
              </fill>
            </x14:dxf>
          </x14:cfRule>
          <xm:sqref>BY18</xm:sqref>
        </x14:conditionalFormatting>
        <x14:conditionalFormatting xmlns:xm="http://schemas.microsoft.com/office/excel/2006/main">
          <x14:cfRule type="expression" priority="151" id="{6A3D6D5A-85A6-439C-92D9-F96FFDB8DF4F}">
            <xm:f>家族構成図!$C$35&lt;&gt;""</xm:f>
            <x14:dxf>
              <fill>
                <patternFill>
                  <bgColor theme="1"/>
                </patternFill>
              </fill>
            </x14:dxf>
          </x14:cfRule>
          <xm:sqref>BZ18:CA18</xm:sqref>
        </x14:conditionalFormatting>
        <x14:conditionalFormatting xmlns:xm="http://schemas.microsoft.com/office/excel/2006/main">
          <x14:cfRule type="expression" priority="150" id="{3031442D-13E9-446E-AE82-8C7773F265B5}">
            <xm:f>家族構成図!$C$35&lt;&gt;""</xm:f>
            <x14:dxf>
              <fill>
                <patternFill>
                  <bgColor theme="1"/>
                </patternFill>
              </fill>
            </x14:dxf>
          </x14:cfRule>
          <xm:sqref>BW20:BW22</xm:sqref>
        </x14:conditionalFormatting>
        <x14:conditionalFormatting xmlns:xm="http://schemas.microsoft.com/office/excel/2006/main">
          <x14:cfRule type="expression" priority="149" id="{14FDFF32-39AA-4B04-B0B6-DF80BB977FB8}">
            <xm:f>家族構成図!$C$35&lt;&gt;""</xm:f>
            <x14:dxf>
              <fill>
                <patternFill>
                  <bgColor theme="1"/>
                </patternFill>
              </fill>
            </x14:dxf>
          </x14:cfRule>
          <xm:sqref>BY24:CA24</xm:sqref>
        </x14:conditionalFormatting>
        <x14:conditionalFormatting xmlns:xm="http://schemas.microsoft.com/office/excel/2006/main">
          <x14:cfRule type="expression" priority="148" id="{015E3AE6-C296-4A77-95A5-FF372C864321}">
            <xm:f>家族構成図!$C$35&lt;&gt;""</xm:f>
            <x14:dxf>
              <fill>
                <patternFill>
                  <bgColor theme="1"/>
                </patternFill>
              </fill>
            </x14:dxf>
          </x14:cfRule>
          <xm:sqref>CC20:CC22</xm:sqref>
        </x14:conditionalFormatting>
        <x14:conditionalFormatting xmlns:xm="http://schemas.microsoft.com/office/excel/2006/main">
          <x14:cfRule type="expression" priority="147" id="{B34E08C5-7D73-41A2-80B6-C4ACA7C978E7}">
            <xm:f>家族構成図!$C$35&lt;&gt;""</xm:f>
            <x14:dxf>
              <fill>
                <patternFill>
                  <bgColor theme="1"/>
                </patternFill>
              </fill>
            </x14:dxf>
          </x14:cfRule>
          <xm:sqref>BZ14:BZ17</xm:sqref>
        </x14:conditionalFormatting>
        <x14:conditionalFormatting xmlns:xm="http://schemas.microsoft.com/office/excel/2006/main">
          <x14:cfRule type="expression" priority="146" id="{7DE6544E-7FC6-407E-B169-75B81780937B}">
            <xm:f>家族構成図!$C$35="女"</xm:f>
            <x14:dxf>
              <fill>
                <patternFill>
                  <bgColor theme="1"/>
                </patternFill>
              </fill>
            </x14:dxf>
          </x14:cfRule>
          <xm:sqref>BX19</xm:sqref>
        </x14:conditionalFormatting>
        <x14:conditionalFormatting xmlns:xm="http://schemas.microsoft.com/office/excel/2006/main">
          <x14:cfRule type="expression" priority="145" id="{0C464E78-4666-4D48-898C-8666A319BEFD}">
            <xm:f>家族構成図!$C$35="女"</xm:f>
            <x14:dxf>
              <fill>
                <patternFill>
                  <bgColor theme="1"/>
                </patternFill>
              </fill>
            </x14:dxf>
          </x14:cfRule>
          <xm:sqref>BX23</xm:sqref>
        </x14:conditionalFormatting>
        <x14:conditionalFormatting xmlns:xm="http://schemas.microsoft.com/office/excel/2006/main">
          <x14:cfRule type="expression" priority="144" id="{0425D6F0-ABFD-443E-93BC-5D5110CC02DC}">
            <xm:f>家族構成図!$C$35="女"</xm:f>
            <x14:dxf>
              <fill>
                <patternFill>
                  <bgColor theme="1"/>
                </patternFill>
              </fill>
            </x14:dxf>
          </x14:cfRule>
          <xm:sqref>CB19</xm:sqref>
        </x14:conditionalFormatting>
        <x14:conditionalFormatting xmlns:xm="http://schemas.microsoft.com/office/excel/2006/main">
          <x14:cfRule type="expression" priority="143" id="{6B6C4CCB-5CAF-427C-8FDF-5F4E17DDCB62}">
            <xm:f>家族構成図!$C$35="女"</xm:f>
            <x14:dxf>
              <fill>
                <patternFill>
                  <bgColor theme="1"/>
                </patternFill>
              </fill>
            </x14:dxf>
          </x14:cfRule>
          <xm:sqref>CB23</xm:sqref>
        </x14:conditionalFormatting>
        <x14:conditionalFormatting xmlns:xm="http://schemas.microsoft.com/office/excel/2006/main">
          <x14:cfRule type="expression" priority="142" id="{84FC5326-A16E-4EB7-B043-35A273833BF8}">
            <xm:f>家族構成図!$C$35="男"</xm:f>
            <x14:dxf>
              <fill>
                <patternFill>
                  <bgColor theme="1"/>
                </patternFill>
              </fill>
            </x14:dxf>
          </x14:cfRule>
          <xm:sqref>BX18</xm:sqref>
        </x14:conditionalFormatting>
        <x14:conditionalFormatting xmlns:xm="http://schemas.microsoft.com/office/excel/2006/main">
          <x14:cfRule type="expression" priority="141" id="{9C7E5327-7C95-4F6B-A4A0-E6E53117A915}">
            <xm:f>家族構成図!$C$35="男"</xm:f>
            <x14:dxf>
              <fill>
                <patternFill>
                  <bgColor theme="1"/>
                </patternFill>
              </fill>
            </x14:dxf>
          </x14:cfRule>
          <xm:sqref>BW18:BW19</xm:sqref>
        </x14:conditionalFormatting>
        <x14:conditionalFormatting xmlns:xm="http://schemas.microsoft.com/office/excel/2006/main">
          <x14:cfRule type="expression" priority="140" id="{6E476E70-3868-4393-9C1E-C3C50CAB1D89}">
            <xm:f>家族構成図!$C$35="男"</xm:f>
            <x14:dxf>
              <fill>
                <patternFill>
                  <bgColor theme="1"/>
                </patternFill>
              </fill>
            </x14:dxf>
          </x14:cfRule>
          <xm:sqref>CB18</xm:sqref>
        </x14:conditionalFormatting>
        <x14:conditionalFormatting xmlns:xm="http://schemas.microsoft.com/office/excel/2006/main">
          <x14:cfRule type="expression" priority="139" id="{3948C201-5D6B-457E-B555-48D822DC3AFF}">
            <xm:f>家族構成図!$C$35="男"</xm:f>
            <x14:dxf>
              <fill>
                <patternFill>
                  <bgColor theme="1"/>
                </patternFill>
              </fill>
            </x14:dxf>
          </x14:cfRule>
          <xm:sqref>CB24:CC24</xm:sqref>
        </x14:conditionalFormatting>
        <x14:conditionalFormatting xmlns:xm="http://schemas.microsoft.com/office/excel/2006/main">
          <x14:cfRule type="expression" priority="138" id="{A989360F-4BAC-41FC-8EF5-6A9785EB3A53}">
            <xm:f>家族構成図!$C$35="男"</xm:f>
            <x14:dxf>
              <fill>
                <patternFill>
                  <bgColor theme="1"/>
                </patternFill>
              </fill>
            </x14:dxf>
          </x14:cfRule>
          <xm:sqref>CC23</xm:sqref>
        </x14:conditionalFormatting>
        <x14:conditionalFormatting xmlns:xm="http://schemas.microsoft.com/office/excel/2006/main">
          <x14:cfRule type="expression" priority="137" id="{C0E984F1-A86B-4E1B-801B-C632634166EE}">
            <xm:f>家族構成図!$C$35="男"</xm:f>
            <x14:dxf>
              <fill>
                <patternFill>
                  <bgColor theme="1"/>
                </patternFill>
              </fill>
            </x14:dxf>
          </x14:cfRule>
          <xm:sqref>BW24:BX24</xm:sqref>
        </x14:conditionalFormatting>
        <x14:conditionalFormatting xmlns:xm="http://schemas.microsoft.com/office/excel/2006/main">
          <x14:cfRule type="expression" priority="136" id="{F30466A5-677E-40A9-B42F-69016EF8BDB9}">
            <xm:f>家族構成図!$C$35="男"</xm:f>
            <x14:dxf>
              <fill>
                <patternFill>
                  <bgColor theme="1"/>
                </patternFill>
              </fill>
            </x14:dxf>
          </x14:cfRule>
          <xm:sqref>BW23</xm:sqref>
        </x14:conditionalFormatting>
        <x14:conditionalFormatting xmlns:xm="http://schemas.microsoft.com/office/excel/2006/main">
          <x14:cfRule type="expression" priority="135" id="{F0BB90C3-2156-410A-8304-76C3AE1D4803}">
            <xm:f>家族構成図!$C$35="男"</xm:f>
            <x14:dxf>
              <fill>
                <patternFill>
                  <bgColor theme="1"/>
                </patternFill>
              </fill>
            </x14:dxf>
          </x14:cfRule>
          <xm:sqref>CC18:CC19</xm:sqref>
        </x14:conditionalFormatting>
        <x14:conditionalFormatting xmlns:xm="http://schemas.microsoft.com/office/excel/2006/main">
          <x14:cfRule type="expression" priority="134" id="{E4B2AD49-431D-409E-8809-C3F530219FA9}">
            <xm:f>家族構成図!$C$34&lt;&gt;""</xm:f>
            <x14:dxf>
              <fill>
                <patternFill>
                  <bgColor theme="1"/>
                </patternFill>
              </fill>
            </x14:dxf>
          </x14:cfRule>
          <xm:sqref>BP18</xm:sqref>
        </x14:conditionalFormatting>
        <x14:conditionalFormatting xmlns:xm="http://schemas.microsoft.com/office/excel/2006/main">
          <x14:cfRule type="expression" priority="133" id="{77ED9E15-8AB1-4217-8C7A-A2C4BF0BE4B5}">
            <xm:f>家族構成図!$C$34&lt;&gt;""</xm:f>
            <x14:dxf>
              <fill>
                <patternFill>
                  <bgColor theme="1"/>
                </patternFill>
              </fill>
            </x14:dxf>
          </x14:cfRule>
          <xm:sqref>BQ18:BR18</xm:sqref>
        </x14:conditionalFormatting>
        <x14:conditionalFormatting xmlns:xm="http://schemas.microsoft.com/office/excel/2006/main">
          <x14:cfRule type="expression" priority="132" id="{05B580CF-C265-4782-AAE2-08AD26AB7F47}">
            <xm:f>家族構成図!$C$34&lt;&gt;""</xm:f>
            <x14:dxf>
              <fill>
                <patternFill>
                  <bgColor theme="1"/>
                </patternFill>
              </fill>
            </x14:dxf>
          </x14:cfRule>
          <xm:sqref>BN20:BN22</xm:sqref>
        </x14:conditionalFormatting>
        <x14:conditionalFormatting xmlns:xm="http://schemas.microsoft.com/office/excel/2006/main">
          <x14:cfRule type="expression" priority="131" id="{CE3AFAE1-6B35-47DB-B5C2-AC693540EC56}">
            <xm:f>家族構成図!$C$34&lt;&gt;""</xm:f>
            <x14:dxf>
              <fill>
                <patternFill>
                  <bgColor theme="1"/>
                </patternFill>
              </fill>
            </x14:dxf>
          </x14:cfRule>
          <xm:sqref>BP24:BR24</xm:sqref>
        </x14:conditionalFormatting>
        <x14:conditionalFormatting xmlns:xm="http://schemas.microsoft.com/office/excel/2006/main">
          <x14:cfRule type="expression" priority="130" id="{A309DC2D-1243-487F-90C0-A41E877906E1}">
            <xm:f>家族構成図!$C$34&lt;&gt;""</xm:f>
            <x14:dxf>
              <fill>
                <patternFill>
                  <bgColor theme="1"/>
                </patternFill>
              </fill>
            </x14:dxf>
          </x14:cfRule>
          <xm:sqref>BT20:BT22</xm:sqref>
        </x14:conditionalFormatting>
        <x14:conditionalFormatting xmlns:xm="http://schemas.microsoft.com/office/excel/2006/main">
          <x14:cfRule type="expression" priority="129" id="{262FF7A5-2A2D-476F-9227-98DE5512985B}">
            <xm:f>家族構成図!$C$34&lt;&gt;""</xm:f>
            <x14:dxf>
              <fill>
                <patternFill>
                  <bgColor theme="1"/>
                </patternFill>
              </fill>
            </x14:dxf>
          </x14:cfRule>
          <xm:sqref>BQ13:BQ17</xm:sqref>
        </x14:conditionalFormatting>
        <x14:conditionalFormatting xmlns:xm="http://schemas.microsoft.com/office/excel/2006/main">
          <x14:cfRule type="expression" priority="128" id="{B4D396D3-01F1-4ED8-935E-420E9D81824D}">
            <xm:f>家族構成図!$C$34&lt;&gt;""</xm:f>
            <x14:dxf>
              <fill>
                <patternFill>
                  <bgColor theme="1"/>
                </patternFill>
              </fill>
            </x14:dxf>
          </x14:cfRule>
          <xm:sqref>BR13:BY13</xm:sqref>
        </x14:conditionalFormatting>
        <x14:conditionalFormatting xmlns:xm="http://schemas.microsoft.com/office/excel/2006/main">
          <x14:cfRule type="expression" priority="127" id="{78EBFDC1-1685-486B-8FFC-BE2725FF4BF6}">
            <xm:f>家族構成図!$C$34="女"</xm:f>
            <x14:dxf>
              <fill>
                <patternFill>
                  <bgColor theme="1"/>
                </patternFill>
              </fill>
            </x14:dxf>
          </x14:cfRule>
          <xm:sqref>BO19</xm:sqref>
        </x14:conditionalFormatting>
        <x14:conditionalFormatting xmlns:xm="http://schemas.microsoft.com/office/excel/2006/main">
          <x14:cfRule type="expression" priority="126" id="{EA834EC0-84B3-4221-B7A6-0B9031671C90}">
            <xm:f>家族構成図!$C$34="女"</xm:f>
            <x14:dxf>
              <fill>
                <patternFill>
                  <bgColor theme="1"/>
                </patternFill>
              </fill>
            </x14:dxf>
          </x14:cfRule>
          <xm:sqref>BS19</xm:sqref>
        </x14:conditionalFormatting>
        <x14:conditionalFormatting xmlns:xm="http://schemas.microsoft.com/office/excel/2006/main">
          <x14:cfRule type="expression" priority="125" id="{34408DB8-8229-4480-B6D0-16F011352729}">
            <xm:f>家族構成図!$C$34="女"</xm:f>
            <x14:dxf>
              <fill>
                <patternFill>
                  <bgColor theme="1"/>
                </patternFill>
              </fill>
            </x14:dxf>
          </x14:cfRule>
          <xm:sqref>BS23</xm:sqref>
        </x14:conditionalFormatting>
        <x14:conditionalFormatting xmlns:xm="http://schemas.microsoft.com/office/excel/2006/main">
          <x14:cfRule type="expression" priority="124" id="{3264AD59-035A-4751-B26D-2039EF5F0C4D}">
            <xm:f>家族構成図!$C$34="女"</xm:f>
            <x14:dxf>
              <fill>
                <patternFill>
                  <bgColor theme="1"/>
                </patternFill>
              </fill>
            </x14:dxf>
          </x14:cfRule>
          <xm:sqref>BO23</xm:sqref>
        </x14:conditionalFormatting>
        <x14:conditionalFormatting xmlns:xm="http://schemas.microsoft.com/office/excel/2006/main">
          <x14:cfRule type="expression" priority="123" id="{3E108C32-3CD4-4DA2-ACBE-A0847A885EE1}">
            <xm:f>家族構成図!$C$34="男"</xm:f>
            <x14:dxf>
              <fill>
                <patternFill>
                  <bgColor theme="1"/>
                </patternFill>
              </fill>
            </x14:dxf>
          </x14:cfRule>
          <xm:sqref>BO18</xm:sqref>
        </x14:conditionalFormatting>
        <x14:conditionalFormatting xmlns:xm="http://schemas.microsoft.com/office/excel/2006/main">
          <x14:cfRule type="expression" priority="122" id="{2BF14DE0-AB6A-4C24-BA8B-EBEDACAA9FE5}">
            <xm:f>家族構成図!$C$34="男"</xm:f>
            <x14:dxf>
              <fill>
                <patternFill>
                  <bgColor theme="1"/>
                </patternFill>
              </fill>
            </x14:dxf>
          </x14:cfRule>
          <xm:sqref>BN18:BN19</xm:sqref>
        </x14:conditionalFormatting>
        <x14:conditionalFormatting xmlns:xm="http://schemas.microsoft.com/office/excel/2006/main">
          <x14:cfRule type="expression" priority="121" id="{B37AB29C-9419-4545-9FA5-56705661E414}">
            <xm:f>家族構成図!$C$34="男"</xm:f>
            <x14:dxf>
              <fill>
                <patternFill>
                  <bgColor theme="1"/>
                </patternFill>
              </fill>
            </x14:dxf>
          </x14:cfRule>
          <xm:sqref>BT18:BT19</xm:sqref>
        </x14:conditionalFormatting>
        <x14:conditionalFormatting xmlns:xm="http://schemas.microsoft.com/office/excel/2006/main">
          <x14:cfRule type="expression" priority="120" id="{0E47F15A-5735-4D84-98B2-1950B813B4BC}">
            <xm:f>家族構成図!$C$34="男"</xm:f>
            <x14:dxf>
              <fill>
                <patternFill>
                  <bgColor theme="1"/>
                </patternFill>
              </fill>
            </x14:dxf>
          </x14:cfRule>
          <xm:sqref>BS18</xm:sqref>
        </x14:conditionalFormatting>
        <x14:conditionalFormatting xmlns:xm="http://schemas.microsoft.com/office/excel/2006/main">
          <x14:cfRule type="expression" priority="119" id="{64E2BA16-9871-45A7-817F-C936BA1F0A62}">
            <xm:f>家族構成図!$C$34="男"</xm:f>
            <x14:dxf>
              <fill>
                <patternFill>
                  <bgColor theme="1"/>
                </patternFill>
              </fill>
            </x14:dxf>
          </x14:cfRule>
          <xm:sqref>BS24:BT24</xm:sqref>
        </x14:conditionalFormatting>
        <x14:conditionalFormatting xmlns:xm="http://schemas.microsoft.com/office/excel/2006/main">
          <x14:cfRule type="expression" priority="118" id="{E8C1320D-EE69-442F-8D1A-241EB74D7189}">
            <xm:f>家族構成図!$C$34="男"</xm:f>
            <x14:dxf>
              <fill>
                <patternFill>
                  <bgColor theme="1"/>
                </patternFill>
              </fill>
            </x14:dxf>
          </x14:cfRule>
          <xm:sqref>BT23</xm:sqref>
        </x14:conditionalFormatting>
        <x14:conditionalFormatting xmlns:xm="http://schemas.microsoft.com/office/excel/2006/main">
          <x14:cfRule type="expression" priority="117" id="{D7470BD0-8FE8-45B7-BFB0-3CBF04C3F06F}">
            <xm:f>家族構成図!$C$34="男"</xm:f>
            <x14:dxf>
              <fill>
                <patternFill>
                  <bgColor theme="1"/>
                </patternFill>
              </fill>
            </x14:dxf>
          </x14:cfRule>
          <xm:sqref>BN24:BO24</xm:sqref>
        </x14:conditionalFormatting>
        <x14:conditionalFormatting xmlns:xm="http://schemas.microsoft.com/office/excel/2006/main">
          <x14:cfRule type="expression" priority="116" id="{A1B13EAE-F5AA-4ACB-A6B7-413FC56486AB}">
            <xm:f>家族構成図!$C$34="男"</xm:f>
            <x14:dxf>
              <fill>
                <patternFill>
                  <bgColor theme="1"/>
                </patternFill>
              </fill>
            </x14:dxf>
          </x14:cfRule>
          <xm:sqref>BN23</xm:sqref>
        </x14:conditionalFormatting>
        <x14:conditionalFormatting xmlns:xm="http://schemas.microsoft.com/office/excel/2006/main">
          <x14:cfRule type="expression" priority="115" id="{E55501EA-7F74-4007-A6E5-67A3E3DA68BF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CF4</xm:sqref>
        </x14:conditionalFormatting>
        <x14:conditionalFormatting xmlns:xm="http://schemas.microsoft.com/office/excel/2006/main">
          <x14:cfRule type="expression" priority="114" id="{11ACF98A-0B78-4D7B-A4D8-CC01545F22A9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CG4:CH4</xm:sqref>
        </x14:conditionalFormatting>
        <x14:conditionalFormatting xmlns:xm="http://schemas.microsoft.com/office/excel/2006/main">
          <x14:cfRule type="expression" priority="113" id="{BE5CA5B8-FF02-43D7-B00E-7C74B29046CD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CE5</xm:sqref>
        </x14:conditionalFormatting>
        <x14:conditionalFormatting xmlns:xm="http://schemas.microsoft.com/office/excel/2006/main">
          <x14:cfRule type="expression" priority="112" id="{8E13AF8B-520D-4749-BCDD-2D603C0D7B81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CD6:CD8</xm:sqref>
        </x14:conditionalFormatting>
        <x14:conditionalFormatting xmlns:xm="http://schemas.microsoft.com/office/excel/2006/main">
          <x14:cfRule type="expression" priority="111" id="{53879EAC-3271-4EA1-9783-2E1F5EF3C687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CA7:CC7</xm:sqref>
        </x14:conditionalFormatting>
        <x14:conditionalFormatting xmlns:xm="http://schemas.microsoft.com/office/excel/2006/main">
          <x14:cfRule type="expression" priority="110" id="{5CCC84D3-9153-4BD7-A441-8FE8491258CE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CF10:CH10</xm:sqref>
        </x14:conditionalFormatting>
        <x14:conditionalFormatting xmlns:xm="http://schemas.microsoft.com/office/excel/2006/main">
          <x14:cfRule type="expression" priority="109" id="{E3F34870-7119-4402-A330-06674B527047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CE9</xm:sqref>
        </x14:conditionalFormatting>
        <x14:conditionalFormatting xmlns:xm="http://schemas.microsoft.com/office/excel/2006/main">
          <x14:cfRule type="expression" priority="108" id="{14C8B9DE-33F2-4160-A819-BB27A7588CF9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CI9</xm:sqref>
        </x14:conditionalFormatting>
        <x14:conditionalFormatting xmlns:xm="http://schemas.microsoft.com/office/excel/2006/main">
          <x14:cfRule type="expression" priority="107" id="{13BC6531-339B-4814-83AA-D3871D55A1F2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CJ6:CJ8</xm:sqref>
        </x14:conditionalFormatting>
        <x14:conditionalFormatting xmlns:xm="http://schemas.microsoft.com/office/excel/2006/main">
          <x14:cfRule type="expression" priority="106" id="{0D3FB29B-2C8E-41E7-8973-9682DA20DA48}">
            <xm:f>OR(家族構成図!$C$31="有",家族構成図!$C$31="死亡")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CI5</xm:sqref>
        </x14:conditionalFormatting>
        <x14:conditionalFormatting xmlns:xm="http://schemas.microsoft.com/office/excel/2006/main">
          <x14:cfRule type="expression" priority="105" id="{BB8A7A17-71E0-447C-A8F9-AA13AEF49244}">
            <xm:f>家族構成図!$C$31="死亡"</xm:f>
            <x14:dxf>
              <fill>
                <patternFill>
                  <bgColor theme="1"/>
                </patternFill>
              </fill>
            </x14:dxf>
          </x14:cfRule>
          <xm:sqref>CH6</xm:sqref>
        </x14:conditionalFormatting>
        <x14:conditionalFormatting xmlns:xm="http://schemas.microsoft.com/office/excel/2006/main">
          <x14:cfRule type="expression" priority="104" id="{D0D7F837-AB4B-4777-B995-1BD05172829A}">
            <xm:f>家族構成図!$C$31="死亡"</xm:f>
            <x14:dxf>
              <fill>
                <patternFill>
                  <bgColor theme="1"/>
                </patternFill>
              </fill>
            </x14:dxf>
          </x14:cfRule>
          <xm:sqref>CH8</xm:sqref>
        </x14:conditionalFormatting>
        <x14:conditionalFormatting xmlns:xm="http://schemas.microsoft.com/office/excel/2006/main">
          <x14:cfRule type="expression" priority="103" id="{6CFD07D5-E546-4890-BDFB-8E14F08F5238}">
            <xm:f>家族構成図!$C$31="死亡"</xm:f>
            <x14:dxf>
              <fill>
                <patternFill>
                  <bgColor theme="1"/>
                </patternFill>
              </fill>
            </x14:dxf>
          </x14:cfRule>
          <xm:sqref>CF8</xm:sqref>
        </x14:conditionalFormatting>
        <x14:conditionalFormatting xmlns:xm="http://schemas.microsoft.com/office/excel/2006/main">
          <x14:cfRule type="expression" priority="102" id="{6B1FD38F-3ABF-494B-9B66-0C9BF4427610}">
            <xm:f>家族構成図!$C$31="死亡"</xm:f>
            <x14:dxf>
              <fill>
                <patternFill>
                  <bgColor theme="1"/>
                </patternFill>
              </fill>
            </x14:dxf>
          </x14:cfRule>
          <xm:sqref>CG7</xm:sqref>
        </x14:conditionalFormatting>
        <x14:conditionalFormatting xmlns:xm="http://schemas.microsoft.com/office/excel/2006/main">
          <x14:cfRule type="expression" priority="101" id="{43818AE6-5B6E-4DBF-A553-9EB89F45EBAC}">
            <xm:f>家族構成図!$C$31="死亡"</xm:f>
            <x14:dxf>
              <fill>
                <patternFill>
                  <bgColor theme="1"/>
                </patternFill>
              </fill>
            </x14:dxf>
          </x14:cfRule>
          <xm:sqref>CF6</xm:sqref>
        </x14:conditionalFormatting>
        <x14:conditionalFormatting xmlns:xm="http://schemas.microsoft.com/office/excel/2006/main">
          <x14:cfRule type="expression" priority="100" id="{036131E6-0E68-40D3-AFFA-E0095FEAE62A}">
            <xm:f>OR(家族構成図!$C$30="有",家族構成図!$C$30="死亡")</xm:f>
            <x14:dxf>
              <fill>
                <patternFill>
                  <bgColor theme="1"/>
                </patternFill>
              </fill>
            </x14:dxf>
          </x14:cfRule>
          <xm:sqref>BP4</xm:sqref>
        </x14:conditionalFormatting>
        <x14:conditionalFormatting xmlns:xm="http://schemas.microsoft.com/office/excel/2006/main">
          <x14:cfRule type="expression" priority="99" id="{E41F59D7-90F8-4DFD-BDBD-707AA2CB093B}">
            <xm:f>OR(家族構成図!$C$30="有",家族構成図!$C$30="死亡")</xm:f>
            <x14:dxf>
              <fill>
                <patternFill>
                  <bgColor theme="1"/>
                </patternFill>
              </fill>
            </x14:dxf>
          </x14:cfRule>
          <xm:sqref>BQ4:BV4</xm:sqref>
        </x14:conditionalFormatting>
        <x14:conditionalFormatting xmlns:xm="http://schemas.microsoft.com/office/excel/2006/main">
          <x14:cfRule type="expression" priority="98" id="{DC85FAE9-FC22-4076-A261-C40186C66671}">
            <xm:f>OR(家族構成図!$C$30="有",家族構成図!$C$30="死亡")</xm:f>
            <x14:dxf>
              <fill>
                <patternFill>
                  <bgColor theme="1"/>
                </patternFill>
              </fill>
            </x14:dxf>
          </x14:cfRule>
          <xm:sqref>BV5:BV10</xm:sqref>
        </x14:conditionalFormatting>
        <x14:conditionalFormatting xmlns:xm="http://schemas.microsoft.com/office/excel/2006/main">
          <x14:cfRule type="expression" priority="97" id="{FF715E7F-A923-46E1-A5D0-06707E2209E7}">
            <xm:f>OR(家族構成図!$C$30="有",家族構成図!$C$30="死亡")</xm:f>
            <x14:dxf>
              <fill>
                <patternFill>
                  <bgColor theme="1"/>
                </patternFill>
              </fill>
            </x14:dxf>
          </x14:cfRule>
          <xm:sqref>BP10:BU10</xm:sqref>
        </x14:conditionalFormatting>
        <x14:conditionalFormatting xmlns:xm="http://schemas.microsoft.com/office/excel/2006/main">
          <x14:cfRule type="expression" priority="96" id="{3020680B-A32C-4D74-B7BF-28A5F399D4B6}">
            <xm:f>OR(家族構成図!$C$30="有",家族構成図!$C$30="死亡")</xm:f>
            <x14:dxf>
              <fill>
                <patternFill>
                  <bgColor theme="1"/>
                </patternFill>
              </fill>
            </x14:dxf>
          </x14:cfRule>
          <xm:sqref>BP5:BP9</xm:sqref>
        </x14:conditionalFormatting>
        <x14:conditionalFormatting xmlns:xm="http://schemas.microsoft.com/office/excel/2006/main">
          <x14:cfRule type="expression" priority="95" id="{E461D5D7-6FD5-46DD-8B67-3AAEAD9DC6FE}">
            <xm:f>OR(家族構成図!$C$30="有",家族構成図!$C$30="死亡")</xm:f>
            <x14:dxf>
              <fill>
                <patternFill>
                  <bgColor theme="1"/>
                </patternFill>
              </fill>
            </x14:dxf>
          </x14:cfRule>
          <xm:sqref>BW7:BY7</xm:sqref>
        </x14:conditionalFormatting>
        <x14:conditionalFormatting xmlns:xm="http://schemas.microsoft.com/office/excel/2006/main">
          <x14:cfRule type="expression" priority="93" id="{7B74DCA3-C436-468A-95EA-EEDD69FD5D6C}">
            <xm:f>家族構成図!$C$30="死亡"</xm:f>
            <x14:dxf>
              <fill>
                <patternFill>
                  <bgColor theme="1"/>
                </patternFill>
              </fill>
            </x14:dxf>
          </x14:cfRule>
          <xm:sqref>BQ5</xm:sqref>
        </x14:conditionalFormatting>
        <x14:conditionalFormatting xmlns:xm="http://schemas.microsoft.com/office/excel/2006/main">
          <x14:cfRule type="expression" priority="92" id="{9C58E84E-B55C-4488-A159-656176A4B434}">
            <xm:f>家族構成図!$C$30="死亡"</xm:f>
            <x14:dxf>
              <fill>
                <patternFill>
                  <bgColor theme="1"/>
                </patternFill>
              </fill>
            </x14:dxf>
          </x14:cfRule>
          <xm:sqref>BU9</xm:sqref>
        </x14:conditionalFormatting>
        <x14:conditionalFormatting xmlns:xm="http://schemas.microsoft.com/office/excel/2006/main">
          <x14:cfRule type="expression" priority="91" id="{05DC5E44-1B65-41BB-B42C-5AEE013CE5EF}">
            <xm:f>家族構成図!$C$30="死亡"</xm:f>
            <x14:dxf>
              <fill>
                <patternFill>
                  <bgColor theme="1"/>
                </patternFill>
              </fill>
            </x14:dxf>
          </x14:cfRule>
          <xm:sqref>BQ9</xm:sqref>
        </x14:conditionalFormatting>
        <x14:conditionalFormatting xmlns:xm="http://schemas.microsoft.com/office/excel/2006/main">
          <x14:cfRule type="expression" priority="90" id="{3B79617D-1DFB-4382-BA69-33DF53B0CDE5}">
            <xm:f>家族構成図!$C$30="死亡"</xm:f>
            <x14:dxf>
              <fill>
                <patternFill>
                  <bgColor theme="1"/>
                </patternFill>
              </fill>
            </x14:dxf>
          </x14:cfRule>
          <xm:sqref>BT8</xm:sqref>
        </x14:conditionalFormatting>
        <x14:conditionalFormatting xmlns:xm="http://schemas.microsoft.com/office/excel/2006/main">
          <x14:cfRule type="expression" priority="89" id="{5ACF5775-5BCC-45E3-8979-00A98FA15AB5}">
            <xm:f>家族構成図!$C$30="死亡"</xm:f>
            <x14:dxf>
              <fill>
                <patternFill>
                  <bgColor theme="1"/>
                </patternFill>
              </fill>
            </x14:dxf>
          </x14:cfRule>
          <xm:sqref>BR8</xm:sqref>
        </x14:conditionalFormatting>
        <x14:conditionalFormatting xmlns:xm="http://schemas.microsoft.com/office/excel/2006/main">
          <x14:cfRule type="expression" priority="88" id="{362C7923-A233-4F91-ACF7-C86EE19AFF40}">
            <xm:f>家族構成図!$C$30="死亡"</xm:f>
            <x14:dxf>
              <fill>
                <patternFill>
                  <bgColor theme="1"/>
                </patternFill>
              </fill>
            </x14:dxf>
          </x14:cfRule>
          <xm:sqref>BS7</xm:sqref>
        </x14:conditionalFormatting>
        <x14:conditionalFormatting xmlns:xm="http://schemas.microsoft.com/office/excel/2006/main">
          <x14:cfRule type="expression" priority="87" id="{04F68867-B8BB-4583-8ED2-BF50F2292987}">
            <xm:f>家族構成図!$C$30="死亡"</xm:f>
            <x14:dxf>
              <fill>
                <patternFill>
                  <bgColor theme="1"/>
                </patternFill>
              </fill>
            </x14:dxf>
          </x14:cfRule>
          <xm:sqref>BT6</xm:sqref>
        </x14:conditionalFormatting>
        <x14:conditionalFormatting xmlns:xm="http://schemas.microsoft.com/office/excel/2006/main">
          <x14:cfRule type="expression" priority="86" id="{010FD4F2-F956-463F-B4BB-41CE1A95A4E9}">
            <xm:f>家族構成図!$C$30="死亡"</xm:f>
            <x14:dxf>
              <fill>
                <patternFill>
                  <bgColor theme="1"/>
                </patternFill>
              </fill>
            </x14:dxf>
          </x14:cfRule>
          <xm:sqref>BU5</xm:sqref>
        </x14:conditionalFormatting>
        <x14:conditionalFormatting xmlns:xm="http://schemas.microsoft.com/office/excel/2006/main">
          <x14:cfRule type="expression" priority="85" id="{F380733F-6202-4DD8-96DA-DB9C730BF8D0}">
            <xm:f>家族構成図!$C$30="死亡"</xm:f>
            <x14:dxf>
              <fill>
                <patternFill>
                  <bgColor theme="1"/>
                </patternFill>
              </fill>
            </x14:dxf>
          </x14:cfRule>
          <xm:sqref>BR6</xm:sqref>
        </x14:conditionalFormatting>
        <x14:conditionalFormatting xmlns:xm="http://schemas.microsoft.com/office/excel/2006/main">
          <x14:cfRule type="expression" priority="84" id="{D521A286-9B50-4B5F-A040-498331EBB1DE}">
            <xm:f>OR(家族構成図!$C$30="有",家族構成図!$C$30="死亡",家族構成図!$C$31="有",家族構成図!$C$31="死亡")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BZ7</xm:sqref>
        </x14:conditionalFormatting>
        <x14:conditionalFormatting xmlns:xm="http://schemas.microsoft.com/office/excel/2006/main">
          <x14:cfRule type="expression" priority="83" id="{17A1A0D4-61A3-4B89-A813-9BDF49366CB3}">
            <xm:f>OR(家族構成図!$C$30="有",家族構成図!$C$30="死亡",家族構成図!$C$31="有",家族構成図!$C$31="死亡")</xm:f>
            <x14:dxf>
              <fill>
                <patternFill>
                  <bgColor theme="1"/>
                </patternFill>
              </fill>
            </x14:dxf>
          </x14:cfRule>
          <xm:sqref>BZ8:BZ12</xm:sqref>
        </x14:conditionalFormatting>
        <x14:conditionalFormatting xmlns:xm="http://schemas.microsoft.com/office/excel/2006/main">
          <x14:cfRule type="expression" priority="82" id="{EE9C65ED-1BED-4E19-AC95-CE59CBAE429F}">
            <xm:f>OR(家族構成図!$C$30="有",家族構成図!$C$30="死亡",家族構成図!$C$31="有",家族構成図!$C$31="死亡",家族構成図!$C$34&lt;&gt;"",家族構成図!$C$35&lt;&gt;"")</xm:f>
            <x14:dxf>
              <fill>
                <patternFill>
                  <bgColor theme="1"/>
                </patternFill>
              </fill>
            </x14:dxf>
          </x14:cfRule>
          <xm:sqref>BZ13</xm:sqref>
        </x14:conditionalFormatting>
        <x14:conditionalFormatting xmlns:xm="http://schemas.microsoft.com/office/excel/2006/main">
          <x14:cfRule type="expression" priority="81" id="{DFE4273B-CF61-484B-928F-AAA44906F0DE}">
            <xm:f>OR(家族構成図!$C$30="有",家族構成図!$C$30="死亡",家族構成図!$C$31="有",家族構成図!$C$31="死亡",家族構成図!$C$34&lt;&gt;"",家族構成図!$C$35&lt;&gt;"")</xm:f>
            <x14:dxf>
              <fill>
                <patternFill>
                  <bgColor theme="1"/>
                </patternFill>
              </fill>
            </x14:dxf>
          </x14:cfRule>
          <xm:sqref>CA13:CI13</xm:sqref>
        </x14:conditionalFormatting>
        <x14:conditionalFormatting xmlns:xm="http://schemas.microsoft.com/office/excel/2006/main">
          <x14:cfRule type="expression" priority="80" id="{592FBA71-379C-4129-97CC-CD9D70781EEB}">
            <xm:f>OR(家族構成図!$C$30="有",家族構成図!$C$30="死亡",家族構成図!$C$31="有",家族構成図!$C$31="死亡",家族構成図!$C$34&lt;&gt;"",家族構成図!$C$35&lt;&gt;"")</xm:f>
            <x14:dxf>
              <fill>
                <patternFill>
                  <bgColor theme="1"/>
                </patternFill>
              </fill>
            </x14:dxf>
          </x14:cfRule>
          <xm:sqref>CI14:CI17</xm:sqref>
        </x14:conditionalFormatting>
        <x14:conditionalFormatting xmlns:xm="http://schemas.microsoft.com/office/excel/2006/main">
          <x14:cfRule type="expression" priority="68" id="{79EC3FAD-B478-46D4-B18C-6FD7A4490BFF}">
            <xm:f>AND(OR(家族構成図!$C$4="有",家族構成図!$C$4="死亡",家族構成図!$C$4="離婚"),家族構成図!$C$3="女")</xm:f>
            <x14:dxf>
              <fill>
                <patternFill>
                  <bgColor theme="1"/>
                </patternFill>
              </fill>
            </x14:dxf>
          </x14:cfRule>
          <xm:sqref>BO32:BP32</xm:sqref>
        </x14:conditionalFormatting>
        <x14:conditionalFormatting xmlns:xm="http://schemas.microsoft.com/office/excel/2006/main">
          <x14:cfRule type="expression" priority="65" id="{165703F1-FEE9-4323-823B-D2A84E9A6BCE}">
            <xm:f>家族構成図!$C$4="死亡"</xm:f>
            <x14:dxf>
              <fill>
                <patternFill>
                  <bgColor theme="1"/>
                </patternFill>
              </fill>
            </x14:dxf>
          </x14:cfRule>
          <xm:sqref>BQ36</xm:sqref>
        </x14:conditionalFormatting>
        <x14:conditionalFormatting xmlns:xm="http://schemas.microsoft.com/office/excel/2006/main">
          <x14:cfRule type="expression" priority="64" id="{3B5ADBE8-7E0F-4D9D-8E76-D32533C96725}">
            <xm:f>家族構成図!$C$4="死亡"</xm:f>
            <x14:dxf>
              <fill>
                <patternFill>
                  <bgColor theme="1"/>
                </patternFill>
              </fill>
            </x14:dxf>
          </x14:cfRule>
          <xm:sqref>BS36</xm:sqref>
        </x14:conditionalFormatting>
        <x14:conditionalFormatting xmlns:xm="http://schemas.microsoft.com/office/excel/2006/main">
          <x14:cfRule type="expression" priority="63" id="{872E003C-CB07-4203-A023-9D4623A03578}">
            <xm:f>家族構成図!$C$4="死亡"</xm:f>
            <x14:dxf>
              <fill>
                <patternFill>
                  <bgColor theme="1"/>
                </patternFill>
              </fill>
            </x14:dxf>
          </x14:cfRule>
          <xm:sqref>BR35</xm:sqref>
        </x14:conditionalFormatting>
        <x14:conditionalFormatting xmlns:xm="http://schemas.microsoft.com/office/excel/2006/main">
          <x14:cfRule type="expression" priority="62" id="{4CC3FB0E-C397-4D95-82ED-31594C6BCF3D}">
            <xm:f>家族構成図!$C$4="死亡"</xm:f>
            <x14:dxf>
              <fill>
                <patternFill>
                  <bgColor theme="1"/>
                </patternFill>
              </fill>
            </x14:dxf>
          </x14:cfRule>
          <xm:sqref>BQ34</xm:sqref>
        </x14:conditionalFormatting>
        <x14:conditionalFormatting xmlns:xm="http://schemas.microsoft.com/office/excel/2006/main">
          <x14:cfRule type="expression" priority="61" id="{A33E8F46-2808-4694-A2B8-41F17CF7BC52}">
            <xm:f>家族構成図!$C$4="死亡"</xm:f>
            <x14:dxf>
              <fill>
                <patternFill>
                  <bgColor theme="1"/>
                </patternFill>
              </fill>
            </x14:dxf>
          </x14:cfRule>
          <xm:sqref>BS34</xm:sqref>
        </x14:conditionalFormatting>
        <x14:conditionalFormatting xmlns:xm="http://schemas.microsoft.com/office/excel/2006/main">
          <x14:cfRule type="expression" priority="54" id="{CF52F7F6-28F5-4AB0-8B3A-7BCD1A493CDA}">
            <xm:f>家族構成図!$C$4="死亡"</xm:f>
            <x14:dxf>
              <fill>
                <patternFill>
                  <bgColor theme="1"/>
                </patternFill>
              </fill>
            </x14:dxf>
          </x14:cfRule>
          <x14:cfRule type="expression" priority="55" id="{55E35C8F-212F-43EC-BB9D-97361756068E}">
            <xm:f>AND(OR(家族構成図!$C$4="有",家族構成図!$C$4="死亡",家族構成図!$C$4="離婚"),家族構成図!$C$3="男")</xm:f>
            <x14:dxf>
              <fill>
                <patternFill>
                  <bgColor theme="1"/>
                </patternFill>
              </fill>
            </x14:dxf>
          </x14:cfRule>
          <xm:sqref>BP33</xm:sqref>
        </x14:conditionalFormatting>
        <x14:conditionalFormatting xmlns:xm="http://schemas.microsoft.com/office/excel/2006/main">
          <x14:cfRule type="expression" priority="21" id="{42807284-7809-428E-AE13-050B912200B0}">
            <xm:f>OR(家族構成図!$C$4="有",家族構成図!$C$4="死亡",家族構成図!$C$4="離婚")</xm:f>
            <x14:dxf>
              <fill>
                <patternFill>
                  <bgColor theme="1"/>
                </patternFill>
              </fill>
            </x14:dxf>
          </x14:cfRule>
          <xm:sqref>BU34:BU36</xm:sqref>
        </x14:conditionalFormatting>
        <x14:conditionalFormatting xmlns:xm="http://schemas.microsoft.com/office/excel/2006/main">
          <x14:cfRule type="expression" priority="20" id="{EF9F6F2D-5BD9-4A2E-9D51-F115C7F948B3}">
            <xm:f>OR(家族構成図!$C$4="有",家族構成図!$C$4="死亡",家族構成図!$C$4="離婚")</xm:f>
            <x14:dxf>
              <fill>
                <patternFill>
                  <bgColor theme="1"/>
                </patternFill>
              </fill>
            </x14:dxf>
          </x14:cfRule>
          <xm:sqref>BQ38:BS38</xm:sqref>
        </x14:conditionalFormatting>
        <x14:conditionalFormatting xmlns:xm="http://schemas.microsoft.com/office/excel/2006/main">
          <x14:cfRule type="expression" priority="19" id="{4859ACE5-3824-4AF5-9B04-745A5E9831FE}">
            <xm:f>OR(家族構成図!$C$4="有",家族構成図!$C$4="死亡",家族構成図!$C$4="離婚")</xm:f>
            <x14:dxf>
              <fill>
                <patternFill>
                  <bgColor theme="1"/>
                </patternFill>
              </fill>
            </x14:dxf>
          </x14:cfRule>
          <xm:sqref>BO34:BO36</xm:sqref>
        </x14:conditionalFormatting>
        <x14:conditionalFormatting xmlns:xm="http://schemas.microsoft.com/office/excel/2006/main">
          <x14:cfRule type="expression" priority="18" id="{FED92C1E-636C-41AA-B6B3-581A4D55A929}">
            <xm:f>OR(家族構成図!$C$4="有",家族構成図!$C$4="死亡",家族構成図!$C$4="離婚")</xm:f>
            <x14:dxf>
              <fill>
                <patternFill>
                  <bgColor theme="1"/>
                </patternFill>
              </fill>
            </x14:dxf>
          </x14:cfRule>
          <xm:sqref>BH35:BN35</xm:sqref>
        </x14:conditionalFormatting>
        <x14:conditionalFormatting xmlns:xm="http://schemas.microsoft.com/office/excel/2006/main">
          <x14:cfRule type="expression" priority="17" id="{5DFC77EA-9271-493F-A26A-B790211FCD6B}">
            <xm:f>AND(OR(家族構成図!$C$4="有",家族構成図!$C$4="死亡",家族構成図!$C$4="離婚"),家族構成図!$C$3="女")</xm:f>
            <x14:dxf>
              <fill>
                <patternFill>
                  <bgColor theme="1"/>
                </patternFill>
              </fill>
            </x14:dxf>
          </x14:cfRule>
          <xm:sqref>BT38:BU38</xm:sqref>
        </x14:conditionalFormatting>
        <x14:conditionalFormatting xmlns:xm="http://schemas.microsoft.com/office/excel/2006/main">
          <x14:cfRule type="expression" priority="16" id="{69A4A42C-A467-451E-87E0-BA340042C1C1}">
            <xm:f>AND(OR(家族構成図!$C$4="有",家族構成図!$C$4="死亡",家族構成図!$C$4="離婚"),家族構成図!$C$3="女")</xm:f>
            <x14:dxf>
              <fill>
                <patternFill>
                  <bgColor theme="1"/>
                </patternFill>
              </fill>
            </x14:dxf>
          </x14:cfRule>
          <xm:sqref>BU37</xm:sqref>
        </x14:conditionalFormatting>
        <x14:conditionalFormatting xmlns:xm="http://schemas.microsoft.com/office/excel/2006/main">
          <x14:cfRule type="expression" priority="15" id="{67B21687-219A-4548-A016-C343309E38C0}">
            <xm:f>AND(OR(家族構成図!$C$4="有",家族構成図!$C$4="死亡",家族構成図!$C$4="離婚"),家族構成図!$C$3="女")</xm:f>
            <x14:dxf>
              <fill>
                <patternFill>
                  <bgColor theme="1"/>
                </patternFill>
              </fill>
            </x14:dxf>
          </x14:cfRule>
          <xm:sqref>BU32:BU33</xm:sqref>
        </x14:conditionalFormatting>
        <x14:conditionalFormatting xmlns:xm="http://schemas.microsoft.com/office/excel/2006/main">
          <x14:cfRule type="expression" priority="14" id="{7B97FBB6-9383-4AA5-849B-4921B2823AA4}">
            <xm:f>AND(OR(家族構成図!$C$4="有",家族構成図!$C$4="死亡",家族構成図!$C$4="離婚"),家族構成図!$C$3="女")</xm:f>
            <x14:dxf>
              <fill>
                <patternFill>
                  <bgColor theme="1"/>
                </patternFill>
              </fill>
            </x14:dxf>
          </x14:cfRule>
          <xm:sqref>BT32</xm:sqref>
        </x14:conditionalFormatting>
        <x14:conditionalFormatting xmlns:xm="http://schemas.microsoft.com/office/excel/2006/main">
          <x14:cfRule type="expression" priority="13" id="{A2F3EDB2-55F9-4135-A70F-BC847CFC2B5D}">
            <xm:f>AND(OR(家族構成図!$C$4="有",家族構成図!$C$4="死亡",家族構成図!$C$4="離婚"),家族構成図!$C$3="女")</xm:f>
            <x14:dxf>
              <fill>
                <patternFill>
                  <bgColor theme="1"/>
                </patternFill>
              </fill>
            </x14:dxf>
          </x14:cfRule>
          <xm:sqref>BO33</xm:sqref>
        </x14:conditionalFormatting>
        <x14:conditionalFormatting xmlns:xm="http://schemas.microsoft.com/office/excel/2006/main">
          <x14:cfRule type="expression" priority="12" id="{A93E0CFE-A62F-481B-B385-86A4FAC40C4B}">
            <xm:f>AND(OR(家族構成図!$C$4="有",家族構成図!$C$4="死亡",家族構成図!$C$4="離婚"),家族構成図!$C$3="女")</xm:f>
            <x14:dxf>
              <fill>
                <patternFill>
                  <bgColor theme="1"/>
                </patternFill>
              </fill>
            </x14:dxf>
          </x14:cfRule>
          <xm:sqref>BO37:BO38</xm:sqref>
        </x14:conditionalFormatting>
        <x14:conditionalFormatting xmlns:xm="http://schemas.microsoft.com/office/excel/2006/main">
          <x14:cfRule type="expression" priority="11" id="{A5D68FC4-3C81-4CA3-AAB2-43CED03F73F5}">
            <xm:f>AND(OR(家族構成図!$C$4="有",家族構成図!$C$4="死亡",家族構成図!$C$4="離婚"),家族構成図!$C$3="女")</xm:f>
            <x14:dxf>
              <fill>
                <patternFill>
                  <bgColor theme="1"/>
                </patternFill>
              </fill>
            </x14:dxf>
          </x14:cfRule>
          <xm:sqref>BP38</xm:sqref>
        </x14:conditionalFormatting>
        <x14:conditionalFormatting xmlns:xm="http://schemas.microsoft.com/office/excel/2006/main">
          <x14:cfRule type="expression" priority="9" id="{629B5279-3C1C-4FB2-8C58-995EAA394657}">
            <xm:f>家族構成図!$C$4="死亡"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B07B0971-9FD7-484B-93D5-5258334D2F97}">
            <xm:f>AND(OR(家族構成図!$C$4="有",家族構成図!$C$4="死亡",家族構成図!$C$4="離婚"),家族構成図!$C$3="男")</xm:f>
            <x14:dxf>
              <fill>
                <patternFill>
                  <bgColor theme="1"/>
                </patternFill>
              </fill>
            </x14:dxf>
          </x14:cfRule>
          <xm:sqref>BT33</xm:sqref>
        </x14:conditionalFormatting>
        <x14:conditionalFormatting xmlns:xm="http://schemas.microsoft.com/office/excel/2006/main">
          <x14:cfRule type="expression" priority="7" id="{4CF931A8-1A0E-4FC8-BDA6-FAC5BC0D453C}">
            <xm:f>家族構成図!$C$4="死亡"</xm:f>
            <x14:dxf>
              <fill>
                <patternFill>
                  <bgColor theme="1"/>
                </patternFill>
              </fill>
            </x14:dxf>
          </x14:cfRule>
          <x14:cfRule type="expression" priority="8" id="{FC46ACA3-DA3B-4BEE-859E-1001838B90D0}">
            <xm:f>AND(OR(家族構成図!$C$4="有",家族構成図!$C$4="死亡",家族構成図!$C$4="離婚"),家族構成図!$C$3="男")</xm:f>
            <x14:dxf>
              <fill>
                <patternFill>
                  <bgColor theme="1"/>
                </patternFill>
              </fill>
            </x14:dxf>
          </x14:cfRule>
          <xm:sqref>BT37</xm:sqref>
        </x14:conditionalFormatting>
        <x14:conditionalFormatting xmlns:xm="http://schemas.microsoft.com/office/excel/2006/main">
          <x14:cfRule type="expression" priority="5" id="{116841D0-8C48-44F7-AB85-BE5E71AEBCEA}">
            <xm:f>家族構成図!$C$4="死亡"</xm:f>
            <x14:dxf>
              <fill>
                <patternFill>
                  <bgColor theme="1"/>
                </patternFill>
              </fill>
            </x14:dxf>
          </x14:cfRule>
          <x14:cfRule type="expression" priority="6" id="{7F440991-1B90-4DD7-B97B-4158E2DB31C0}">
            <xm:f>AND(OR(家族構成図!$C$4="有",家族構成図!$C$4="死亡",家族構成図!$C$4="離婚"),家族構成図!$C$3="男")</xm:f>
            <x14:dxf>
              <fill>
                <patternFill>
                  <bgColor theme="1"/>
                </patternFill>
              </fill>
            </x14:dxf>
          </x14:cfRule>
          <xm:sqref>BP37</xm:sqref>
        </x14:conditionalFormatting>
        <x14:conditionalFormatting xmlns:xm="http://schemas.microsoft.com/office/excel/2006/main">
          <x14:cfRule type="expression" priority="4" id="{5C862B8D-27B8-4960-8DA5-357A379212FC}">
            <xm:f>家族構成図!$C$4="離婚"</xm:f>
            <x14:dxf>
              <fill>
                <patternFill>
                  <bgColor theme="1"/>
                </patternFill>
              </fill>
            </x14:dxf>
          </x14:cfRule>
          <xm:sqref>BM37</xm:sqref>
        </x14:conditionalFormatting>
        <x14:conditionalFormatting xmlns:xm="http://schemas.microsoft.com/office/excel/2006/main">
          <x14:cfRule type="expression" priority="3" id="{7C610F8E-CA1C-42F7-8115-A7F7B09E98F9}">
            <xm:f>家族構成図!$C$4="離婚"</xm:f>
            <x14:dxf>
              <fill>
                <patternFill>
                  <bgColor theme="1"/>
                </patternFill>
              </fill>
            </x14:dxf>
          </x14:cfRule>
          <xm:sqref>BL36</xm:sqref>
        </x14:conditionalFormatting>
        <x14:conditionalFormatting xmlns:xm="http://schemas.microsoft.com/office/excel/2006/main">
          <x14:cfRule type="expression" priority="2" id="{5F6208F2-B991-47BB-9D21-BD930E458C74}">
            <xm:f>家族構成図!$C$4="離婚"</xm:f>
            <x14:dxf>
              <fill>
                <patternFill>
                  <bgColor theme="1"/>
                </patternFill>
              </fill>
            </x14:dxf>
          </x14:cfRule>
          <xm:sqref>BJ34</xm:sqref>
        </x14:conditionalFormatting>
        <x14:conditionalFormatting xmlns:xm="http://schemas.microsoft.com/office/excel/2006/main">
          <x14:cfRule type="expression" priority="1" id="{210F9DD2-0D72-40F5-BCB6-973F9A301409}">
            <xm:f>家族構成図!$C$4="離婚"</xm:f>
            <x14:dxf>
              <fill>
                <patternFill>
                  <bgColor theme="1"/>
                </patternFill>
              </fill>
            </x14:dxf>
          </x14:cfRule>
          <xm:sqref>BI33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74"/>
  <sheetViews>
    <sheetView showGridLines="0" view="pageBreakPreview" topLeftCell="A49" zoomScale="80" zoomScaleNormal="75" zoomScaleSheetLayoutView="80" workbookViewId="0">
      <selection activeCell="I58" sqref="I58:U58"/>
    </sheetView>
  </sheetViews>
  <sheetFormatPr defaultColWidth="2.25" defaultRowHeight="13.5"/>
  <cols>
    <col min="1" max="1" width="4.625" style="6" customWidth="1"/>
    <col min="2" max="8" width="3.125" style="6" customWidth="1"/>
    <col min="9" max="9" width="0.875" style="6" customWidth="1"/>
    <col min="10" max="10" width="5.125" style="6" customWidth="1"/>
    <col min="11" max="11" width="3.125" style="6" customWidth="1"/>
    <col min="12" max="12" width="0.875" style="6" customWidth="1"/>
    <col min="13" max="13" width="5.125" style="6" customWidth="1"/>
    <col min="14" max="23" width="3.125" style="6" customWidth="1"/>
    <col min="24" max="24" width="3.125" style="95" hidden="1" customWidth="1"/>
    <col min="25" max="25" width="0.125" style="6" customWidth="1"/>
    <col min="26" max="26" width="5.625" style="6" customWidth="1"/>
    <col min="27" max="64" width="3.125" style="6" customWidth="1"/>
    <col min="65" max="16384" width="2.25" style="6"/>
  </cols>
  <sheetData>
    <row r="1" spans="1:64" ht="27.75" customHeight="1">
      <c r="BG1" s="453" t="s">
        <v>51</v>
      </c>
      <c r="BH1" s="454"/>
      <c r="BI1" s="454"/>
      <c r="BJ1" s="454"/>
      <c r="BK1" s="454"/>
      <c r="BL1" s="455"/>
    </row>
    <row r="2" spans="1:64" ht="18.75">
      <c r="A2" s="1" t="s">
        <v>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96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6.75" customHeight="1"/>
    <row r="4" spans="1:64" ht="19.5" customHeight="1">
      <c r="A4" s="14" t="s">
        <v>97</v>
      </c>
      <c r="B4" s="15"/>
      <c r="C4" s="15"/>
      <c r="D4" s="15"/>
      <c r="E4" s="15"/>
      <c r="F4" s="15"/>
      <c r="G4" s="15"/>
      <c r="H4" s="15"/>
      <c r="I4" s="408" t="str">
        <f>IF(入力シート!D3="","",入力シート!D3)</f>
        <v/>
      </c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10"/>
      <c r="V4" s="15" t="s">
        <v>104</v>
      </c>
      <c r="W4" s="15"/>
      <c r="X4" s="97"/>
      <c r="Y4" s="15"/>
      <c r="Z4" s="15"/>
      <c r="AA4" s="15"/>
      <c r="AB4" s="15"/>
      <c r="AC4" s="15"/>
      <c r="AD4" s="15"/>
      <c r="AE4" s="459" t="str">
        <f>IF(入力シート!D20="","",IF(入力シート!D20="区分無","区分無","区分"&amp;入力シート!D20))</f>
        <v/>
      </c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10"/>
      <c r="AR4" s="15" t="s">
        <v>103</v>
      </c>
      <c r="AS4" s="15"/>
      <c r="AT4" s="15"/>
      <c r="AU4" s="15"/>
      <c r="AV4" s="15"/>
      <c r="AW4" s="15"/>
      <c r="AX4" s="15"/>
      <c r="AY4" s="15"/>
      <c r="AZ4" s="459" t="str">
        <f>IF(入力シート!D24="","",入力シート!D24)</f>
        <v/>
      </c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09"/>
      <c r="BL4" s="410"/>
    </row>
    <row r="5" spans="1:64" s="11" customFormat="1" ht="19.5" hidden="1" customHeight="1">
      <c r="A5" s="14" t="s">
        <v>24</v>
      </c>
      <c r="B5" s="15"/>
      <c r="C5" s="15"/>
      <c r="D5" s="15"/>
      <c r="E5" s="15"/>
      <c r="F5" s="15"/>
      <c r="G5" s="15"/>
      <c r="H5" s="15"/>
      <c r="I5" s="88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  <c r="V5" s="15" t="s">
        <v>23</v>
      </c>
      <c r="W5" s="15"/>
      <c r="X5" s="97"/>
      <c r="Y5" s="15"/>
      <c r="Z5" s="15"/>
      <c r="AA5" s="15"/>
      <c r="AB5" s="15"/>
      <c r="AC5" s="15"/>
      <c r="AD5" s="15"/>
      <c r="AE5" s="88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90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</row>
    <row r="6" spans="1:64" ht="19.5" customHeight="1">
      <c r="A6" s="476" t="s">
        <v>98</v>
      </c>
      <c r="B6" s="477"/>
      <c r="C6" s="477"/>
      <c r="D6" s="477"/>
      <c r="E6" s="477"/>
      <c r="F6" s="477"/>
      <c r="G6" s="477"/>
      <c r="H6" s="478"/>
      <c r="I6" s="459" t="str">
        <f>IF(入力シート!D27="","",入力シート!D27)</f>
        <v/>
      </c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10"/>
      <c r="V6" s="15" t="s">
        <v>105</v>
      </c>
      <c r="W6" s="15"/>
      <c r="X6" s="97"/>
      <c r="Y6" s="15"/>
      <c r="Z6" s="15"/>
      <c r="AA6" s="15"/>
      <c r="AB6" s="15"/>
      <c r="AC6" s="15"/>
      <c r="AD6" s="15"/>
      <c r="AE6" s="459" t="str">
        <f>IF(入力シート!D29="","",入力シート!D29)</f>
        <v/>
      </c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10"/>
      <c r="AR6" s="15" t="s">
        <v>102</v>
      </c>
      <c r="AS6" s="15"/>
      <c r="AT6" s="15"/>
      <c r="AU6" s="15"/>
      <c r="AV6" s="15"/>
      <c r="AW6" s="15"/>
      <c r="AX6" s="15"/>
      <c r="AY6" s="15"/>
      <c r="AZ6" s="460" t="str">
        <f>IF(入力シート!D25="","",入力シート!D25)</f>
        <v/>
      </c>
      <c r="BA6" s="461"/>
      <c r="BB6" s="461"/>
      <c r="BC6" s="461"/>
      <c r="BD6" s="461"/>
      <c r="BE6" s="461"/>
      <c r="BF6" s="461"/>
      <c r="BG6" s="461"/>
      <c r="BH6" s="461"/>
      <c r="BI6" s="461"/>
      <c r="BJ6" s="461"/>
      <c r="BK6" s="461"/>
      <c r="BL6" s="462"/>
    </row>
    <row r="7" spans="1:64" ht="19.5" customHeight="1">
      <c r="A7" s="48" t="s">
        <v>96</v>
      </c>
      <c r="B7" s="15"/>
      <c r="C7" s="15"/>
      <c r="D7" s="15"/>
      <c r="E7" s="15"/>
      <c r="F7" s="15"/>
      <c r="G7" s="15"/>
      <c r="H7" s="15"/>
      <c r="I7" s="459" t="str">
        <f>IF(入力シート!D30="","",入力シート!D30)</f>
        <v/>
      </c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10"/>
      <c r="V7" s="82"/>
      <c r="W7" s="83"/>
      <c r="X7" s="98"/>
      <c r="Y7" s="83"/>
      <c r="Z7" s="83"/>
      <c r="AA7" s="83"/>
      <c r="AB7" s="83"/>
      <c r="AC7" s="83"/>
      <c r="AD7" s="83"/>
      <c r="AE7" s="472"/>
      <c r="AF7" s="472"/>
      <c r="AG7" s="472"/>
      <c r="AH7" s="472"/>
      <c r="AI7" s="472"/>
      <c r="AJ7" s="472"/>
      <c r="AK7" s="472"/>
      <c r="AL7" s="472"/>
      <c r="AM7" s="472"/>
      <c r="AN7" s="472"/>
      <c r="AO7" s="472"/>
      <c r="AP7" s="472"/>
      <c r="AQ7" s="472"/>
      <c r="AR7" s="49"/>
      <c r="AS7" s="49"/>
      <c r="AT7" s="49"/>
      <c r="AU7" s="49"/>
      <c r="AV7" s="49"/>
      <c r="AW7" s="49"/>
      <c r="AX7" s="49"/>
      <c r="AY7" s="49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</row>
    <row r="8" spans="1:64" ht="6.75" customHeight="1"/>
    <row r="9" spans="1:64" ht="24.75" customHeight="1">
      <c r="A9" s="463" t="s">
        <v>41</v>
      </c>
      <c r="B9" s="464"/>
      <c r="C9" s="464"/>
      <c r="D9" s="465"/>
      <c r="E9" s="473" t="str">
        <f>IF(入力シート!D38="","",入力シート!D38)</f>
        <v/>
      </c>
      <c r="F9" s="474"/>
      <c r="G9" s="474"/>
      <c r="H9" s="474"/>
      <c r="I9" s="474"/>
      <c r="J9" s="475"/>
      <c r="K9" s="466" t="s">
        <v>122</v>
      </c>
      <c r="L9" s="467"/>
      <c r="M9" s="467"/>
      <c r="N9" s="467"/>
      <c r="O9" s="467"/>
      <c r="P9" s="468"/>
      <c r="Q9" s="469" t="str">
        <f>IF(入力シート!D41="","",入力シート!D41)</f>
        <v/>
      </c>
      <c r="R9" s="470"/>
      <c r="S9" s="470"/>
      <c r="T9" s="470"/>
      <c r="U9" s="471"/>
      <c r="V9" s="48" t="s">
        <v>236</v>
      </c>
      <c r="W9" s="60"/>
      <c r="X9" s="60"/>
      <c r="Y9" s="60"/>
      <c r="Z9" s="60"/>
      <c r="AA9" s="60"/>
      <c r="AB9" s="216"/>
      <c r="AC9" s="459" t="str">
        <f>IF(入力シート!D43="","",入力シート!D42&amp;"("&amp;入力シート!D43&amp;")")</f>
        <v/>
      </c>
      <c r="AD9" s="409"/>
      <c r="AE9" s="409"/>
      <c r="AF9" s="409"/>
      <c r="AG9" s="409"/>
      <c r="AH9" s="409"/>
      <c r="AI9" s="409"/>
      <c r="AJ9" s="409"/>
      <c r="AK9" s="409"/>
      <c r="AL9" s="409"/>
      <c r="AM9" s="409"/>
      <c r="AN9" s="409"/>
      <c r="AO9" s="409"/>
      <c r="AP9" s="409"/>
      <c r="AQ9" s="410"/>
      <c r="AR9" s="211" t="s">
        <v>238</v>
      </c>
      <c r="AS9" s="212"/>
      <c r="AT9" s="212"/>
      <c r="AU9" s="212"/>
      <c r="AV9" s="212"/>
      <c r="AW9" s="212"/>
      <c r="AX9" s="212"/>
      <c r="AY9" s="213"/>
      <c r="AZ9" s="456"/>
      <c r="BA9" s="457"/>
      <c r="BB9" s="457"/>
      <c r="BC9" s="457"/>
      <c r="BD9" s="457"/>
      <c r="BE9" s="457"/>
      <c r="BF9" s="457"/>
      <c r="BG9" s="457"/>
      <c r="BH9" s="457"/>
      <c r="BI9" s="457"/>
      <c r="BJ9" s="457"/>
      <c r="BK9" s="457"/>
      <c r="BL9" s="458"/>
    </row>
    <row r="10" spans="1:64" ht="6.75" customHeight="1"/>
    <row r="11" spans="1:64" ht="22.5" customHeight="1">
      <c r="A11" s="479" t="s">
        <v>117</v>
      </c>
      <c r="B11" s="480"/>
      <c r="C11" s="480"/>
      <c r="D11" s="480"/>
      <c r="E11" s="480"/>
      <c r="F11" s="480"/>
      <c r="G11" s="480"/>
      <c r="H11" s="481"/>
      <c r="I11" s="488" t="s">
        <v>63</v>
      </c>
      <c r="J11" s="489"/>
      <c r="K11" s="489"/>
      <c r="L11" s="411"/>
      <c r="M11" s="411"/>
      <c r="N11" s="411"/>
      <c r="O11" s="411"/>
      <c r="P11" s="411"/>
      <c r="Q11" s="411"/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1"/>
      <c r="AJ11" s="411"/>
      <c r="AK11" s="411"/>
      <c r="AL11" s="411"/>
      <c r="AM11" s="411"/>
      <c r="AN11" s="411"/>
      <c r="AO11" s="411"/>
      <c r="AP11" s="411"/>
      <c r="AQ11" s="411"/>
      <c r="AR11" s="411"/>
      <c r="AS11" s="411"/>
      <c r="AT11" s="411"/>
      <c r="AU11" s="411"/>
      <c r="AV11" s="411"/>
      <c r="AW11" s="411"/>
      <c r="AX11" s="411"/>
      <c r="AY11" s="411"/>
      <c r="AZ11" s="411"/>
      <c r="BA11" s="411"/>
      <c r="BB11" s="411"/>
      <c r="BC11" s="411"/>
      <c r="BD11" s="411"/>
      <c r="BE11" s="411"/>
      <c r="BF11" s="411"/>
      <c r="BG11" s="411"/>
      <c r="BH11" s="411"/>
      <c r="BI11" s="411"/>
      <c r="BJ11" s="411"/>
      <c r="BK11" s="411"/>
      <c r="BL11" s="412"/>
    </row>
    <row r="12" spans="1:64" ht="22.5" customHeight="1">
      <c r="A12" s="482"/>
      <c r="B12" s="483"/>
      <c r="C12" s="483"/>
      <c r="D12" s="483"/>
      <c r="E12" s="483"/>
      <c r="F12" s="483"/>
      <c r="G12" s="483"/>
      <c r="H12" s="484"/>
      <c r="I12" s="490"/>
      <c r="J12" s="491"/>
      <c r="K12" s="491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3"/>
      <c r="AK12" s="413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3"/>
      <c r="BB12" s="413"/>
      <c r="BC12" s="413"/>
      <c r="BD12" s="413"/>
      <c r="BE12" s="413"/>
      <c r="BF12" s="413"/>
      <c r="BG12" s="413"/>
      <c r="BH12" s="413"/>
      <c r="BI12" s="413"/>
      <c r="BJ12" s="413"/>
      <c r="BK12" s="413"/>
      <c r="BL12" s="414"/>
    </row>
    <row r="13" spans="1:64" ht="35.25" customHeight="1">
      <c r="A13" s="485"/>
      <c r="B13" s="486"/>
      <c r="C13" s="486"/>
      <c r="D13" s="486"/>
      <c r="E13" s="486"/>
      <c r="F13" s="486"/>
      <c r="G13" s="486"/>
      <c r="H13" s="487"/>
      <c r="I13" s="428" t="s">
        <v>64</v>
      </c>
      <c r="J13" s="429"/>
      <c r="K13" s="429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492"/>
      <c r="AK13" s="492"/>
      <c r="AL13" s="492"/>
      <c r="AM13" s="492"/>
      <c r="AN13" s="492"/>
      <c r="AO13" s="492"/>
      <c r="AP13" s="492"/>
      <c r="AQ13" s="492"/>
      <c r="AR13" s="492"/>
      <c r="AS13" s="492"/>
      <c r="AT13" s="492"/>
      <c r="AU13" s="492"/>
      <c r="AV13" s="492"/>
      <c r="AW13" s="492"/>
      <c r="AX13" s="492"/>
      <c r="AY13" s="492"/>
      <c r="AZ13" s="492"/>
      <c r="BA13" s="492"/>
      <c r="BB13" s="492"/>
      <c r="BC13" s="492"/>
      <c r="BD13" s="492"/>
      <c r="BE13" s="492"/>
      <c r="BF13" s="492"/>
      <c r="BG13" s="492"/>
      <c r="BH13" s="492"/>
      <c r="BI13" s="492"/>
      <c r="BJ13" s="492"/>
      <c r="BK13" s="492"/>
      <c r="BL13" s="493"/>
    </row>
    <row r="14" spans="1:64" ht="20.100000000000001" customHeight="1">
      <c r="A14" s="436" t="s">
        <v>118</v>
      </c>
      <c r="B14" s="437"/>
      <c r="C14" s="437"/>
      <c r="D14" s="437"/>
      <c r="E14" s="437"/>
      <c r="F14" s="437"/>
      <c r="G14" s="437"/>
      <c r="H14" s="438"/>
      <c r="I14" s="416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8"/>
    </row>
    <row r="15" spans="1:64" ht="20.100000000000001" customHeight="1">
      <c r="A15" s="439"/>
      <c r="B15" s="440"/>
      <c r="C15" s="440"/>
      <c r="D15" s="440"/>
      <c r="E15" s="440"/>
      <c r="F15" s="440"/>
      <c r="G15" s="440"/>
      <c r="H15" s="441"/>
      <c r="I15" s="419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  <c r="AC15" s="420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420"/>
      <c r="AQ15" s="420"/>
      <c r="AR15" s="420"/>
      <c r="AS15" s="420"/>
      <c r="AT15" s="420"/>
      <c r="AU15" s="420"/>
      <c r="AV15" s="420"/>
      <c r="AW15" s="420"/>
      <c r="AX15" s="420"/>
      <c r="AY15" s="420"/>
      <c r="AZ15" s="420"/>
      <c r="BA15" s="420"/>
      <c r="BB15" s="420"/>
      <c r="BC15" s="420"/>
      <c r="BD15" s="420"/>
      <c r="BE15" s="420"/>
      <c r="BF15" s="420"/>
      <c r="BG15" s="420"/>
      <c r="BH15" s="420"/>
      <c r="BI15" s="420"/>
      <c r="BJ15" s="420"/>
      <c r="BK15" s="420"/>
      <c r="BL15" s="421"/>
    </row>
    <row r="16" spans="1:64" ht="20.100000000000001" customHeight="1">
      <c r="A16" s="243"/>
      <c r="B16" s="444" t="s">
        <v>120</v>
      </c>
      <c r="C16" s="445"/>
      <c r="D16" s="445"/>
      <c r="E16" s="445"/>
      <c r="F16" s="445"/>
      <c r="G16" s="445"/>
      <c r="H16" s="446"/>
      <c r="I16" s="416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7"/>
      <c r="AK16" s="417"/>
      <c r="AL16" s="417"/>
      <c r="AM16" s="417"/>
      <c r="AN16" s="417"/>
      <c r="AO16" s="417"/>
      <c r="AP16" s="417"/>
      <c r="AQ16" s="417"/>
      <c r="AR16" s="417"/>
      <c r="AS16" s="417"/>
      <c r="AT16" s="417"/>
      <c r="AU16" s="417"/>
      <c r="AV16" s="417"/>
      <c r="AW16" s="417"/>
      <c r="AX16" s="417"/>
      <c r="AY16" s="417"/>
      <c r="AZ16" s="417"/>
      <c r="BA16" s="417"/>
      <c r="BB16" s="417"/>
      <c r="BC16" s="417"/>
      <c r="BD16" s="417"/>
      <c r="BE16" s="417"/>
      <c r="BF16" s="417"/>
      <c r="BG16" s="417"/>
      <c r="BH16" s="417"/>
      <c r="BI16" s="417"/>
      <c r="BJ16" s="417"/>
      <c r="BK16" s="417"/>
      <c r="BL16" s="418"/>
    </row>
    <row r="17" spans="1:64" ht="20.100000000000001" customHeight="1">
      <c r="A17" s="32"/>
      <c r="B17" s="447"/>
      <c r="C17" s="448"/>
      <c r="D17" s="448"/>
      <c r="E17" s="448"/>
      <c r="F17" s="448"/>
      <c r="G17" s="448"/>
      <c r="H17" s="449"/>
      <c r="I17" s="419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  <c r="AC17" s="420"/>
      <c r="AD17" s="420"/>
      <c r="AE17" s="420"/>
      <c r="AF17" s="420"/>
      <c r="AG17" s="420"/>
      <c r="AH17" s="420"/>
      <c r="AI17" s="420"/>
      <c r="AJ17" s="420"/>
      <c r="AK17" s="420"/>
      <c r="AL17" s="420"/>
      <c r="AM17" s="420"/>
      <c r="AN17" s="420"/>
      <c r="AO17" s="420"/>
      <c r="AP17" s="420"/>
      <c r="AQ17" s="420"/>
      <c r="AR17" s="420"/>
      <c r="AS17" s="420"/>
      <c r="AT17" s="420"/>
      <c r="AU17" s="420"/>
      <c r="AV17" s="420"/>
      <c r="AW17" s="420"/>
      <c r="AX17" s="420"/>
      <c r="AY17" s="420"/>
      <c r="AZ17" s="420"/>
      <c r="BA17" s="420"/>
      <c r="BB17" s="420"/>
      <c r="BC17" s="420"/>
      <c r="BD17" s="420"/>
      <c r="BE17" s="420"/>
      <c r="BF17" s="420"/>
      <c r="BG17" s="420"/>
      <c r="BH17" s="420"/>
      <c r="BI17" s="420"/>
      <c r="BJ17" s="420"/>
      <c r="BK17" s="420"/>
      <c r="BL17" s="421"/>
    </row>
    <row r="18" spans="1:64" ht="20.100000000000001" customHeight="1">
      <c r="A18" s="32"/>
      <c r="B18" s="444" t="s">
        <v>121</v>
      </c>
      <c r="C18" s="445"/>
      <c r="D18" s="445"/>
      <c r="E18" s="445"/>
      <c r="F18" s="445"/>
      <c r="G18" s="445"/>
      <c r="H18" s="446"/>
      <c r="I18" s="416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7"/>
      <c r="AL18" s="417"/>
      <c r="AM18" s="417"/>
      <c r="AN18" s="417"/>
      <c r="AO18" s="417"/>
      <c r="AP18" s="417"/>
      <c r="AQ18" s="417"/>
      <c r="AR18" s="417"/>
      <c r="AS18" s="417"/>
      <c r="AT18" s="417"/>
      <c r="AU18" s="417"/>
      <c r="AV18" s="417"/>
      <c r="AW18" s="417"/>
      <c r="AX18" s="417"/>
      <c r="AY18" s="417"/>
      <c r="AZ18" s="417"/>
      <c r="BA18" s="417"/>
      <c r="BB18" s="417"/>
      <c r="BC18" s="417"/>
      <c r="BD18" s="417"/>
      <c r="BE18" s="417"/>
      <c r="BF18" s="417"/>
      <c r="BG18" s="417"/>
      <c r="BH18" s="417"/>
      <c r="BI18" s="417"/>
      <c r="BJ18" s="417"/>
      <c r="BK18" s="417"/>
      <c r="BL18" s="418"/>
    </row>
    <row r="19" spans="1:64" ht="20.100000000000001" customHeight="1">
      <c r="A19" s="30"/>
      <c r="B19" s="447"/>
      <c r="C19" s="448"/>
      <c r="D19" s="448"/>
      <c r="E19" s="448"/>
      <c r="F19" s="448"/>
      <c r="G19" s="448"/>
      <c r="H19" s="449"/>
      <c r="I19" s="419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0"/>
      <c r="AJ19" s="420"/>
      <c r="AK19" s="420"/>
      <c r="AL19" s="420"/>
      <c r="AM19" s="420"/>
      <c r="AN19" s="420"/>
      <c r="AO19" s="420"/>
      <c r="AP19" s="420"/>
      <c r="AQ19" s="420"/>
      <c r="AR19" s="420"/>
      <c r="AS19" s="420"/>
      <c r="AT19" s="420"/>
      <c r="AU19" s="420"/>
      <c r="AV19" s="420"/>
      <c r="AW19" s="420"/>
      <c r="AX19" s="420"/>
      <c r="AY19" s="420"/>
      <c r="AZ19" s="420"/>
      <c r="BA19" s="420"/>
      <c r="BB19" s="420"/>
      <c r="BC19" s="420"/>
      <c r="BD19" s="420"/>
      <c r="BE19" s="420"/>
      <c r="BF19" s="420"/>
      <c r="BG19" s="420"/>
      <c r="BH19" s="420"/>
      <c r="BI19" s="420"/>
      <c r="BJ19" s="420"/>
      <c r="BK19" s="420"/>
      <c r="BL19" s="421"/>
    </row>
    <row r="20" spans="1:64" ht="6.75" customHeight="1"/>
    <row r="21" spans="1:64" ht="30.75" customHeight="1">
      <c r="A21" s="442" t="s">
        <v>32</v>
      </c>
      <c r="B21" s="430" t="s">
        <v>58</v>
      </c>
      <c r="C21" s="431"/>
      <c r="D21" s="431"/>
      <c r="E21" s="431"/>
      <c r="F21" s="431"/>
      <c r="G21" s="431"/>
      <c r="H21" s="431"/>
      <c r="I21" s="431"/>
      <c r="J21" s="432"/>
      <c r="K21" s="422" t="s">
        <v>6</v>
      </c>
      <c r="L21" s="423"/>
      <c r="M21" s="423"/>
      <c r="N21" s="423"/>
      <c r="O21" s="423"/>
      <c r="P21" s="423"/>
      <c r="Q21" s="423"/>
      <c r="R21" s="423"/>
      <c r="S21" s="424"/>
      <c r="T21" s="422" t="s">
        <v>4</v>
      </c>
      <c r="U21" s="423"/>
      <c r="V21" s="423"/>
      <c r="W21" s="424"/>
      <c r="X21" s="99"/>
      <c r="Y21" s="52" t="s">
        <v>39</v>
      </c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4"/>
      <c r="AN21" s="430" t="s">
        <v>59</v>
      </c>
      <c r="AO21" s="431"/>
      <c r="AP21" s="431"/>
      <c r="AQ21" s="431"/>
      <c r="AR21" s="431"/>
      <c r="AS21" s="431"/>
      <c r="AT21" s="431"/>
      <c r="AU21" s="431"/>
      <c r="AV21" s="432"/>
      <c r="AW21" s="422" t="s">
        <v>3</v>
      </c>
      <c r="AX21" s="423"/>
      <c r="AY21" s="423"/>
      <c r="AZ21" s="424"/>
      <c r="BA21" s="422" t="s">
        <v>2</v>
      </c>
      <c r="BB21" s="423"/>
      <c r="BC21" s="423"/>
      <c r="BD21" s="423"/>
      <c r="BE21" s="423"/>
      <c r="BF21" s="423"/>
      <c r="BG21" s="423"/>
      <c r="BH21" s="423"/>
      <c r="BI21" s="423"/>
      <c r="BJ21" s="423"/>
      <c r="BK21" s="423"/>
      <c r="BL21" s="424"/>
    </row>
    <row r="22" spans="1:64" ht="32.25" customHeight="1">
      <c r="A22" s="443"/>
      <c r="B22" s="433"/>
      <c r="C22" s="434"/>
      <c r="D22" s="434"/>
      <c r="E22" s="434"/>
      <c r="F22" s="434"/>
      <c r="G22" s="434"/>
      <c r="H22" s="434"/>
      <c r="I22" s="434"/>
      <c r="J22" s="435"/>
      <c r="K22" s="425"/>
      <c r="L22" s="426"/>
      <c r="M22" s="426"/>
      <c r="N22" s="426"/>
      <c r="O22" s="426"/>
      <c r="P22" s="426"/>
      <c r="Q22" s="426"/>
      <c r="R22" s="426"/>
      <c r="S22" s="427"/>
      <c r="T22" s="425"/>
      <c r="U22" s="426"/>
      <c r="V22" s="426"/>
      <c r="W22" s="427"/>
      <c r="X22" s="100"/>
      <c r="Y22" s="55" t="s">
        <v>224</v>
      </c>
      <c r="Z22" s="56"/>
      <c r="AA22" s="56"/>
      <c r="AB22" s="56"/>
      <c r="AC22" s="56"/>
      <c r="AD22" s="56"/>
      <c r="AE22" s="56"/>
      <c r="AF22" s="56"/>
      <c r="AG22" s="57"/>
      <c r="AH22" s="55"/>
      <c r="AI22" s="56"/>
      <c r="AJ22" s="56"/>
      <c r="AK22" s="56"/>
      <c r="AL22" s="56"/>
      <c r="AM22" s="58"/>
      <c r="AN22" s="433"/>
      <c r="AO22" s="434"/>
      <c r="AP22" s="434"/>
      <c r="AQ22" s="434"/>
      <c r="AR22" s="434"/>
      <c r="AS22" s="434"/>
      <c r="AT22" s="434"/>
      <c r="AU22" s="434"/>
      <c r="AV22" s="435"/>
      <c r="AW22" s="425"/>
      <c r="AX22" s="426"/>
      <c r="AY22" s="426"/>
      <c r="AZ22" s="427"/>
      <c r="BA22" s="425"/>
      <c r="BB22" s="426"/>
      <c r="BC22" s="426"/>
      <c r="BD22" s="426"/>
      <c r="BE22" s="426"/>
      <c r="BF22" s="426"/>
      <c r="BG22" s="426"/>
      <c r="BH22" s="426"/>
      <c r="BI22" s="426"/>
      <c r="BJ22" s="426"/>
      <c r="BK22" s="426"/>
      <c r="BL22" s="427"/>
    </row>
    <row r="23" spans="1:64" ht="15.95" customHeight="1">
      <c r="A23" s="450">
        <v>1</v>
      </c>
      <c r="B23" s="385"/>
      <c r="C23" s="386"/>
      <c r="D23" s="386"/>
      <c r="E23" s="386"/>
      <c r="F23" s="386"/>
      <c r="G23" s="386"/>
      <c r="H23" s="386"/>
      <c r="I23" s="386"/>
      <c r="J23" s="387"/>
      <c r="K23" s="385"/>
      <c r="L23" s="386"/>
      <c r="M23" s="386"/>
      <c r="N23" s="386"/>
      <c r="O23" s="386"/>
      <c r="P23" s="386"/>
      <c r="Q23" s="386"/>
      <c r="R23" s="386"/>
      <c r="S23" s="387"/>
      <c r="T23" s="376"/>
      <c r="U23" s="377"/>
      <c r="V23" s="377"/>
      <c r="W23" s="378"/>
      <c r="X23" s="101" t="s">
        <v>144</v>
      </c>
      <c r="Y23" s="141" t="str">
        <f>IF(Z23="",IFERROR(VLOOKUP(X23,時間計算!$AR$5:$AW$45,2,FALSE),"")&amp;IFERROR(VLOOKUP(X23,時間計算!$AR$5:$AW$45,3,FALSE),"")&amp;IFERROR(VLOOKUP(X23,時間計算!$AR$5:$AW$45,4,FALSE),"")&amp;IFERROR(VLOOKUP(X23,時間計算!$AR$5:$AW$45,5,FALSE),"")&amp;IFERROR(VLOOKUP(X23,時間計算!$AR$5:$AW$45,6,FALSE),""),"")</f>
        <v/>
      </c>
      <c r="Z23" s="220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6"/>
      <c r="AN23" s="385"/>
      <c r="AO23" s="386"/>
      <c r="AP23" s="386"/>
      <c r="AQ23" s="386"/>
      <c r="AR23" s="386"/>
      <c r="AS23" s="386"/>
      <c r="AT23" s="386"/>
      <c r="AU23" s="386"/>
      <c r="AV23" s="387"/>
      <c r="AW23" s="376"/>
      <c r="AX23" s="377"/>
      <c r="AY23" s="377"/>
      <c r="AZ23" s="378"/>
      <c r="BA23" s="385"/>
      <c r="BB23" s="386"/>
      <c r="BC23" s="386"/>
      <c r="BD23" s="386"/>
      <c r="BE23" s="386"/>
      <c r="BF23" s="386"/>
      <c r="BG23" s="386"/>
      <c r="BH23" s="386"/>
      <c r="BI23" s="386"/>
      <c r="BJ23" s="386"/>
      <c r="BK23" s="386"/>
      <c r="BL23" s="387"/>
    </row>
    <row r="24" spans="1:64" ht="15.95" customHeight="1">
      <c r="A24" s="451"/>
      <c r="B24" s="388"/>
      <c r="C24" s="389"/>
      <c r="D24" s="389"/>
      <c r="E24" s="389"/>
      <c r="F24" s="389"/>
      <c r="G24" s="389"/>
      <c r="H24" s="389"/>
      <c r="I24" s="389"/>
      <c r="J24" s="390"/>
      <c r="K24" s="388"/>
      <c r="L24" s="389"/>
      <c r="M24" s="389"/>
      <c r="N24" s="389"/>
      <c r="O24" s="389"/>
      <c r="P24" s="389"/>
      <c r="Q24" s="389"/>
      <c r="R24" s="389"/>
      <c r="S24" s="390"/>
      <c r="T24" s="379"/>
      <c r="U24" s="380"/>
      <c r="V24" s="380"/>
      <c r="W24" s="381"/>
      <c r="X24" s="102" t="s">
        <v>145</v>
      </c>
      <c r="Y24" s="145" t="str">
        <f>IF(Z24="",IFERROR(VLOOKUP(X24,時間計算!$AR$5:$AW$45,2,FALSE),"")&amp;IFERROR(VLOOKUP(X24,時間計算!$AR$5:$AW$45,3,FALSE),"")&amp;IFERROR(VLOOKUP(X24,時間計算!$AR$5:$AW$45,4,FALSE),"")&amp;IFERROR(VLOOKUP(X24,時間計算!$AR$5:$AW$45,5,FALSE),"")&amp;IFERROR(VLOOKUP(X24,時間計算!$AR$5:$AW$45,6,FALSE),""),"")</f>
        <v/>
      </c>
      <c r="Z24" s="221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8"/>
      <c r="AN24" s="388"/>
      <c r="AO24" s="389"/>
      <c r="AP24" s="389"/>
      <c r="AQ24" s="389"/>
      <c r="AR24" s="389"/>
      <c r="AS24" s="389"/>
      <c r="AT24" s="389"/>
      <c r="AU24" s="389"/>
      <c r="AV24" s="390"/>
      <c r="AW24" s="379"/>
      <c r="AX24" s="380"/>
      <c r="AY24" s="380"/>
      <c r="AZ24" s="381"/>
      <c r="BA24" s="388"/>
      <c r="BB24" s="389"/>
      <c r="BC24" s="389"/>
      <c r="BD24" s="389"/>
      <c r="BE24" s="389"/>
      <c r="BF24" s="389"/>
      <c r="BG24" s="389"/>
      <c r="BH24" s="389"/>
      <c r="BI24" s="389"/>
      <c r="BJ24" s="389"/>
      <c r="BK24" s="389"/>
      <c r="BL24" s="390"/>
    </row>
    <row r="25" spans="1:64" ht="15.95" customHeight="1">
      <c r="A25" s="451"/>
      <c r="B25" s="388"/>
      <c r="C25" s="389"/>
      <c r="D25" s="389"/>
      <c r="E25" s="389"/>
      <c r="F25" s="389"/>
      <c r="G25" s="389"/>
      <c r="H25" s="389"/>
      <c r="I25" s="389"/>
      <c r="J25" s="390"/>
      <c r="K25" s="388"/>
      <c r="L25" s="389"/>
      <c r="M25" s="389"/>
      <c r="N25" s="389"/>
      <c r="O25" s="389"/>
      <c r="P25" s="389"/>
      <c r="Q25" s="389"/>
      <c r="R25" s="389"/>
      <c r="S25" s="390"/>
      <c r="T25" s="379"/>
      <c r="U25" s="380"/>
      <c r="V25" s="380"/>
      <c r="W25" s="381"/>
      <c r="X25" s="102" t="s">
        <v>146</v>
      </c>
      <c r="Y25" s="145" t="str">
        <f>IF(Z25="",IFERROR(VLOOKUP(X25,時間計算!$AR$5:$AW$45,2,FALSE),"")&amp;IFERROR(VLOOKUP(X25,時間計算!$AR$5:$AW$45,3,FALSE),"")&amp;IFERROR(VLOOKUP(X25,時間計算!$AR$5:$AW$45,4,FALSE),"")&amp;IFERROR(VLOOKUP(X25,時間計算!$AR$5:$AW$45,5,FALSE),"")&amp;IFERROR(VLOOKUP(X25,時間計算!$AR$5:$AW$45,6,FALSE),""),"")</f>
        <v/>
      </c>
      <c r="Z25" s="221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8"/>
      <c r="AN25" s="388"/>
      <c r="AO25" s="389"/>
      <c r="AP25" s="389"/>
      <c r="AQ25" s="389"/>
      <c r="AR25" s="389"/>
      <c r="AS25" s="389"/>
      <c r="AT25" s="389"/>
      <c r="AU25" s="389"/>
      <c r="AV25" s="390"/>
      <c r="AW25" s="379"/>
      <c r="AX25" s="380"/>
      <c r="AY25" s="380"/>
      <c r="AZ25" s="381"/>
      <c r="BA25" s="388"/>
      <c r="BB25" s="389"/>
      <c r="BC25" s="389"/>
      <c r="BD25" s="389"/>
      <c r="BE25" s="389"/>
      <c r="BF25" s="389"/>
      <c r="BG25" s="389"/>
      <c r="BH25" s="389"/>
      <c r="BI25" s="389"/>
      <c r="BJ25" s="389"/>
      <c r="BK25" s="389"/>
      <c r="BL25" s="390"/>
    </row>
    <row r="26" spans="1:64" ht="15.95" customHeight="1">
      <c r="A26" s="452"/>
      <c r="B26" s="391"/>
      <c r="C26" s="392"/>
      <c r="D26" s="392"/>
      <c r="E26" s="392"/>
      <c r="F26" s="392"/>
      <c r="G26" s="392"/>
      <c r="H26" s="392"/>
      <c r="I26" s="392"/>
      <c r="J26" s="393"/>
      <c r="K26" s="391"/>
      <c r="L26" s="392"/>
      <c r="M26" s="392"/>
      <c r="N26" s="392"/>
      <c r="O26" s="392"/>
      <c r="P26" s="392"/>
      <c r="Q26" s="392"/>
      <c r="R26" s="392"/>
      <c r="S26" s="393"/>
      <c r="T26" s="382"/>
      <c r="U26" s="383"/>
      <c r="V26" s="383"/>
      <c r="W26" s="384"/>
      <c r="X26" s="103" t="s">
        <v>147</v>
      </c>
      <c r="Y26" s="145" t="str">
        <f>IF(Z26="",IFERROR(VLOOKUP(X26,時間計算!$AR$5:$AW$45,2,FALSE),"")&amp;IFERROR(VLOOKUP(X26,時間計算!$AR$5:$AW$45,3,FALSE),"")&amp;IFERROR(VLOOKUP(X26,時間計算!$AR$5:$AW$45,4,FALSE),"")&amp;IFERROR(VLOOKUP(X26,時間計算!$AR$5:$AW$45,5,FALSE),"")&amp;IFERROR(VLOOKUP(X26,時間計算!$AR$5:$AW$45,6,FALSE),""),"")</f>
        <v/>
      </c>
      <c r="Z26" s="222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40"/>
      <c r="AN26" s="391"/>
      <c r="AO26" s="392"/>
      <c r="AP26" s="392"/>
      <c r="AQ26" s="392"/>
      <c r="AR26" s="392"/>
      <c r="AS26" s="392"/>
      <c r="AT26" s="392"/>
      <c r="AU26" s="392"/>
      <c r="AV26" s="393"/>
      <c r="AW26" s="382"/>
      <c r="AX26" s="383"/>
      <c r="AY26" s="383"/>
      <c r="AZ26" s="384"/>
      <c r="BA26" s="391"/>
      <c r="BB26" s="392"/>
      <c r="BC26" s="392"/>
      <c r="BD26" s="392"/>
      <c r="BE26" s="392"/>
      <c r="BF26" s="392"/>
      <c r="BG26" s="392"/>
      <c r="BH26" s="392"/>
      <c r="BI26" s="392"/>
      <c r="BJ26" s="392"/>
      <c r="BK26" s="392"/>
      <c r="BL26" s="393"/>
    </row>
    <row r="27" spans="1:64" ht="15.95" customHeight="1">
      <c r="A27" s="450">
        <v>2</v>
      </c>
      <c r="B27" s="385"/>
      <c r="C27" s="386"/>
      <c r="D27" s="386"/>
      <c r="E27" s="386"/>
      <c r="F27" s="386"/>
      <c r="G27" s="386"/>
      <c r="H27" s="386"/>
      <c r="I27" s="386"/>
      <c r="J27" s="387"/>
      <c r="K27" s="385"/>
      <c r="L27" s="386"/>
      <c r="M27" s="386"/>
      <c r="N27" s="386"/>
      <c r="O27" s="386"/>
      <c r="P27" s="386"/>
      <c r="Q27" s="386"/>
      <c r="R27" s="386"/>
      <c r="S27" s="387"/>
      <c r="T27" s="376"/>
      <c r="U27" s="377"/>
      <c r="V27" s="377"/>
      <c r="W27" s="378"/>
      <c r="X27" s="101" t="s">
        <v>148</v>
      </c>
      <c r="Y27" s="144" t="str">
        <f>IF(Z27="",IFERROR(VLOOKUP(X27,時間計算!$AR$5:$AW$45,2,FALSE),"")&amp;IFERROR(VLOOKUP(X27,時間計算!$AR$5:$AW$45,3,FALSE),"")&amp;IFERROR(VLOOKUP(X27,時間計算!$AR$5:$AW$45,4,FALSE),"")&amp;IFERROR(VLOOKUP(X27,時間計算!$AR$5:$AW$45,5,FALSE),"")&amp;IFERROR(VLOOKUP(X27,時間計算!$AR$5:$AW$45,6,FALSE),""),"")</f>
        <v/>
      </c>
      <c r="Z27" s="223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2"/>
      <c r="AN27" s="385"/>
      <c r="AO27" s="386"/>
      <c r="AP27" s="386"/>
      <c r="AQ27" s="386"/>
      <c r="AR27" s="386"/>
      <c r="AS27" s="386"/>
      <c r="AT27" s="386"/>
      <c r="AU27" s="386"/>
      <c r="AV27" s="387"/>
      <c r="AW27" s="376"/>
      <c r="AX27" s="377"/>
      <c r="AY27" s="377"/>
      <c r="AZ27" s="378"/>
      <c r="BA27" s="385"/>
      <c r="BB27" s="386"/>
      <c r="BC27" s="386"/>
      <c r="BD27" s="386"/>
      <c r="BE27" s="386"/>
      <c r="BF27" s="386"/>
      <c r="BG27" s="386"/>
      <c r="BH27" s="386"/>
      <c r="BI27" s="386"/>
      <c r="BJ27" s="386"/>
      <c r="BK27" s="386"/>
      <c r="BL27" s="387"/>
    </row>
    <row r="28" spans="1:64" ht="15.95" customHeight="1">
      <c r="A28" s="451"/>
      <c r="B28" s="388"/>
      <c r="C28" s="389"/>
      <c r="D28" s="389"/>
      <c r="E28" s="389"/>
      <c r="F28" s="389"/>
      <c r="G28" s="389"/>
      <c r="H28" s="389"/>
      <c r="I28" s="389"/>
      <c r="J28" s="390"/>
      <c r="K28" s="388"/>
      <c r="L28" s="389"/>
      <c r="M28" s="389"/>
      <c r="N28" s="389"/>
      <c r="O28" s="389"/>
      <c r="P28" s="389"/>
      <c r="Q28" s="389"/>
      <c r="R28" s="389"/>
      <c r="S28" s="390"/>
      <c r="T28" s="379"/>
      <c r="U28" s="380"/>
      <c r="V28" s="380"/>
      <c r="W28" s="381"/>
      <c r="X28" s="102" t="s">
        <v>149</v>
      </c>
      <c r="Y28" s="142" t="str">
        <f>IF(Z28="",IFERROR(VLOOKUP(X28,時間計算!$AR$5:$AW$45,2,FALSE),"")&amp;IFERROR(VLOOKUP(X28,時間計算!$AR$5:$AW$45,3,FALSE),"")&amp;IFERROR(VLOOKUP(X28,時間計算!$AR$5:$AW$45,4,FALSE),"")&amp;IFERROR(VLOOKUP(X28,時間計算!$AR$5:$AW$45,5,FALSE),"")&amp;IFERROR(VLOOKUP(X28,時間計算!$AR$5:$AW$45,6,FALSE),""),"")</f>
        <v/>
      </c>
      <c r="Z28" s="221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8"/>
      <c r="AN28" s="388"/>
      <c r="AO28" s="389"/>
      <c r="AP28" s="389"/>
      <c r="AQ28" s="389"/>
      <c r="AR28" s="389"/>
      <c r="AS28" s="389"/>
      <c r="AT28" s="389"/>
      <c r="AU28" s="389"/>
      <c r="AV28" s="390"/>
      <c r="AW28" s="379"/>
      <c r="AX28" s="380"/>
      <c r="AY28" s="380"/>
      <c r="AZ28" s="381"/>
      <c r="BA28" s="388"/>
      <c r="BB28" s="389"/>
      <c r="BC28" s="389"/>
      <c r="BD28" s="389"/>
      <c r="BE28" s="389"/>
      <c r="BF28" s="389"/>
      <c r="BG28" s="389"/>
      <c r="BH28" s="389"/>
      <c r="BI28" s="389"/>
      <c r="BJ28" s="389"/>
      <c r="BK28" s="389"/>
      <c r="BL28" s="390"/>
    </row>
    <row r="29" spans="1:64" ht="15.95" customHeight="1">
      <c r="A29" s="451"/>
      <c r="B29" s="388"/>
      <c r="C29" s="389"/>
      <c r="D29" s="389"/>
      <c r="E29" s="389"/>
      <c r="F29" s="389"/>
      <c r="G29" s="389"/>
      <c r="H29" s="389"/>
      <c r="I29" s="389"/>
      <c r="J29" s="390"/>
      <c r="K29" s="388"/>
      <c r="L29" s="389"/>
      <c r="M29" s="389"/>
      <c r="N29" s="389"/>
      <c r="O29" s="389"/>
      <c r="P29" s="389"/>
      <c r="Q29" s="389"/>
      <c r="R29" s="389"/>
      <c r="S29" s="390"/>
      <c r="T29" s="379"/>
      <c r="U29" s="380"/>
      <c r="V29" s="380"/>
      <c r="W29" s="381"/>
      <c r="X29" s="102" t="s">
        <v>150</v>
      </c>
      <c r="Y29" s="142" t="str">
        <f>IF(Z29="",IFERROR(VLOOKUP(X29,時間計算!$AR$5:$AW$45,2,FALSE),"")&amp;IFERROR(VLOOKUP(X29,時間計算!$AR$5:$AW$45,3,FALSE),"")&amp;IFERROR(VLOOKUP(X29,時間計算!$AR$5:$AW$45,4,FALSE),"")&amp;IFERROR(VLOOKUP(X29,時間計算!$AR$5:$AW$45,5,FALSE),"")&amp;IFERROR(VLOOKUP(X29,時間計算!$AR$5:$AW$45,6,FALSE),""),"")</f>
        <v/>
      </c>
      <c r="Z29" s="221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8"/>
      <c r="AN29" s="388"/>
      <c r="AO29" s="389"/>
      <c r="AP29" s="389"/>
      <c r="AQ29" s="389"/>
      <c r="AR29" s="389"/>
      <c r="AS29" s="389"/>
      <c r="AT29" s="389"/>
      <c r="AU29" s="389"/>
      <c r="AV29" s="390"/>
      <c r="AW29" s="379"/>
      <c r="AX29" s="380"/>
      <c r="AY29" s="380"/>
      <c r="AZ29" s="381"/>
      <c r="BA29" s="388"/>
      <c r="BB29" s="389"/>
      <c r="BC29" s="389"/>
      <c r="BD29" s="389"/>
      <c r="BE29" s="389"/>
      <c r="BF29" s="389"/>
      <c r="BG29" s="389"/>
      <c r="BH29" s="389"/>
      <c r="BI29" s="389"/>
      <c r="BJ29" s="389"/>
      <c r="BK29" s="389"/>
      <c r="BL29" s="390"/>
    </row>
    <row r="30" spans="1:64" ht="15.95" customHeight="1">
      <c r="A30" s="452"/>
      <c r="B30" s="391"/>
      <c r="C30" s="392"/>
      <c r="D30" s="392"/>
      <c r="E30" s="392"/>
      <c r="F30" s="392"/>
      <c r="G30" s="392"/>
      <c r="H30" s="392"/>
      <c r="I30" s="392"/>
      <c r="J30" s="393"/>
      <c r="K30" s="391"/>
      <c r="L30" s="392"/>
      <c r="M30" s="392"/>
      <c r="N30" s="392"/>
      <c r="O30" s="392"/>
      <c r="P30" s="392"/>
      <c r="Q30" s="392"/>
      <c r="R30" s="392"/>
      <c r="S30" s="393"/>
      <c r="T30" s="382"/>
      <c r="U30" s="383"/>
      <c r="V30" s="383"/>
      <c r="W30" s="384"/>
      <c r="X30" s="103" t="s">
        <v>151</v>
      </c>
      <c r="Y30" s="143" t="str">
        <f>IF(Z30="",IFERROR(VLOOKUP(X30,時間計算!$AR$5:$AW$45,2,FALSE),"")&amp;IFERROR(VLOOKUP(X30,時間計算!$AR$5:$AW$45,3,FALSE),"")&amp;IFERROR(VLOOKUP(X30,時間計算!$AR$5:$AW$45,4,FALSE),"")&amp;IFERROR(VLOOKUP(X30,時間計算!$AR$5:$AW$45,5,FALSE),"")&amp;IFERROR(VLOOKUP(X30,時間計算!$AR$5:$AW$45,6,FALSE),""),"")</f>
        <v/>
      </c>
      <c r="Z30" s="222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40"/>
      <c r="AN30" s="391"/>
      <c r="AO30" s="392"/>
      <c r="AP30" s="392"/>
      <c r="AQ30" s="392"/>
      <c r="AR30" s="392"/>
      <c r="AS30" s="392"/>
      <c r="AT30" s="392"/>
      <c r="AU30" s="392"/>
      <c r="AV30" s="393"/>
      <c r="AW30" s="382"/>
      <c r="AX30" s="383"/>
      <c r="AY30" s="383"/>
      <c r="AZ30" s="384"/>
      <c r="BA30" s="391"/>
      <c r="BB30" s="392"/>
      <c r="BC30" s="392"/>
      <c r="BD30" s="392"/>
      <c r="BE30" s="392"/>
      <c r="BF30" s="392"/>
      <c r="BG30" s="392"/>
      <c r="BH30" s="392"/>
      <c r="BI30" s="392"/>
      <c r="BJ30" s="392"/>
      <c r="BK30" s="392"/>
      <c r="BL30" s="393"/>
    </row>
    <row r="31" spans="1:64" ht="15.95" customHeight="1">
      <c r="A31" s="450">
        <v>3</v>
      </c>
      <c r="B31" s="385"/>
      <c r="C31" s="386"/>
      <c r="D31" s="386"/>
      <c r="E31" s="386"/>
      <c r="F31" s="386"/>
      <c r="G31" s="386"/>
      <c r="H31" s="386"/>
      <c r="I31" s="386"/>
      <c r="J31" s="387"/>
      <c r="K31" s="385"/>
      <c r="L31" s="386"/>
      <c r="M31" s="386"/>
      <c r="N31" s="386"/>
      <c r="O31" s="386"/>
      <c r="P31" s="386"/>
      <c r="Q31" s="386"/>
      <c r="R31" s="386"/>
      <c r="S31" s="387"/>
      <c r="T31" s="376"/>
      <c r="U31" s="377"/>
      <c r="V31" s="377"/>
      <c r="W31" s="378"/>
      <c r="X31" s="101" t="s">
        <v>152</v>
      </c>
      <c r="Y31" s="144" t="str">
        <f>IF(Z31="",IFERROR(VLOOKUP(X31,時間計算!$AR$5:$AW$45,2,FALSE),"")&amp;IFERROR(VLOOKUP(X31,時間計算!$AR$5:$AW$45,3,FALSE),"")&amp;IFERROR(VLOOKUP(X31,時間計算!$AR$5:$AW$45,4,FALSE),"")&amp;IFERROR(VLOOKUP(X31,時間計算!$AR$5:$AW$45,5,FALSE),"")&amp;IFERROR(VLOOKUP(X31,時間計算!$AR$5:$AW$45,6,FALSE),""),"")</f>
        <v/>
      </c>
      <c r="Z31" s="224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4"/>
      <c r="AN31" s="385"/>
      <c r="AO31" s="386"/>
      <c r="AP31" s="386"/>
      <c r="AQ31" s="386"/>
      <c r="AR31" s="386"/>
      <c r="AS31" s="386"/>
      <c r="AT31" s="386"/>
      <c r="AU31" s="386"/>
      <c r="AV31" s="387"/>
      <c r="AW31" s="376"/>
      <c r="AX31" s="377"/>
      <c r="AY31" s="377"/>
      <c r="AZ31" s="378"/>
      <c r="BA31" s="385"/>
      <c r="BB31" s="386"/>
      <c r="BC31" s="386"/>
      <c r="BD31" s="386"/>
      <c r="BE31" s="386"/>
      <c r="BF31" s="386"/>
      <c r="BG31" s="386"/>
      <c r="BH31" s="386"/>
      <c r="BI31" s="386"/>
      <c r="BJ31" s="386"/>
      <c r="BK31" s="386"/>
      <c r="BL31" s="387"/>
    </row>
    <row r="32" spans="1:64" ht="15.95" customHeight="1">
      <c r="A32" s="451"/>
      <c r="B32" s="388"/>
      <c r="C32" s="389"/>
      <c r="D32" s="389"/>
      <c r="E32" s="389"/>
      <c r="F32" s="389"/>
      <c r="G32" s="389"/>
      <c r="H32" s="389"/>
      <c r="I32" s="389"/>
      <c r="J32" s="390"/>
      <c r="K32" s="388"/>
      <c r="L32" s="389"/>
      <c r="M32" s="389"/>
      <c r="N32" s="389"/>
      <c r="O32" s="389"/>
      <c r="P32" s="389"/>
      <c r="Q32" s="389"/>
      <c r="R32" s="389"/>
      <c r="S32" s="390"/>
      <c r="T32" s="379"/>
      <c r="U32" s="380"/>
      <c r="V32" s="380"/>
      <c r="W32" s="381"/>
      <c r="X32" s="102" t="s">
        <v>153</v>
      </c>
      <c r="Y32" s="142" t="str">
        <f>IF(Z32="",IFERROR(VLOOKUP(X32,時間計算!$AR$5:$AW$45,2,FALSE),"")&amp;IFERROR(VLOOKUP(X32,時間計算!$AR$5:$AW$45,3,FALSE),"")&amp;IFERROR(VLOOKUP(X32,時間計算!$AR$5:$AW$45,4,FALSE),"")&amp;IFERROR(VLOOKUP(X32,時間計算!$AR$5:$AW$45,5,FALSE),"")&amp;IFERROR(VLOOKUP(X32,時間計算!$AR$5:$AW$45,6,FALSE),""),"")</f>
        <v/>
      </c>
      <c r="Z32" s="221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8"/>
      <c r="AN32" s="388"/>
      <c r="AO32" s="389"/>
      <c r="AP32" s="389"/>
      <c r="AQ32" s="389"/>
      <c r="AR32" s="389"/>
      <c r="AS32" s="389"/>
      <c r="AT32" s="389"/>
      <c r="AU32" s="389"/>
      <c r="AV32" s="390"/>
      <c r="AW32" s="379"/>
      <c r="AX32" s="380"/>
      <c r="AY32" s="380"/>
      <c r="AZ32" s="381"/>
      <c r="BA32" s="388"/>
      <c r="BB32" s="389"/>
      <c r="BC32" s="389"/>
      <c r="BD32" s="389"/>
      <c r="BE32" s="389"/>
      <c r="BF32" s="389"/>
      <c r="BG32" s="389"/>
      <c r="BH32" s="389"/>
      <c r="BI32" s="389"/>
      <c r="BJ32" s="389"/>
      <c r="BK32" s="389"/>
      <c r="BL32" s="390"/>
    </row>
    <row r="33" spans="1:64" ht="15.95" customHeight="1">
      <c r="A33" s="451"/>
      <c r="B33" s="388"/>
      <c r="C33" s="389"/>
      <c r="D33" s="389"/>
      <c r="E33" s="389"/>
      <c r="F33" s="389"/>
      <c r="G33" s="389"/>
      <c r="H33" s="389"/>
      <c r="I33" s="389"/>
      <c r="J33" s="390"/>
      <c r="K33" s="388"/>
      <c r="L33" s="389"/>
      <c r="M33" s="389"/>
      <c r="N33" s="389"/>
      <c r="O33" s="389"/>
      <c r="P33" s="389"/>
      <c r="Q33" s="389"/>
      <c r="R33" s="389"/>
      <c r="S33" s="390"/>
      <c r="T33" s="379"/>
      <c r="U33" s="380"/>
      <c r="V33" s="380"/>
      <c r="W33" s="381"/>
      <c r="X33" s="102" t="s">
        <v>154</v>
      </c>
      <c r="Y33" s="142" t="str">
        <f>IF(Z33="",IFERROR(VLOOKUP(X33,時間計算!$AR$5:$AW$45,2,FALSE),"")&amp;IFERROR(VLOOKUP(X33,時間計算!$AR$5:$AW$45,3,FALSE),"")&amp;IFERROR(VLOOKUP(X33,時間計算!$AR$5:$AW$45,4,FALSE),"")&amp;IFERROR(VLOOKUP(X33,時間計算!$AR$5:$AW$45,5,FALSE),"")&amp;IFERROR(VLOOKUP(X33,時間計算!$AR$5:$AW$45,6,FALSE),""),"")</f>
        <v/>
      </c>
      <c r="Z33" s="221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8"/>
      <c r="AN33" s="388"/>
      <c r="AO33" s="389"/>
      <c r="AP33" s="389"/>
      <c r="AQ33" s="389"/>
      <c r="AR33" s="389"/>
      <c r="AS33" s="389"/>
      <c r="AT33" s="389"/>
      <c r="AU33" s="389"/>
      <c r="AV33" s="390"/>
      <c r="AW33" s="379"/>
      <c r="AX33" s="380"/>
      <c r="AY33" s="380"/>
      <c r="AZ33" s="381"/>
      <c r="BA33" s="388"/>
      <c r="BB33" s="389"/>
      <c r="BC33" s="389"/>
      <c r="BD33" s="389"/>
      <c r="BE33" s="389"/>
      <c r="BF33" s="389"/>
      <c r="BG33" s="389"/>
      <c r="BH33" s="389"/>
      <c r="BI33" s="389"/>
      <c r="BJ33" s="389"/>
      <c r="BK33" s="389"/>
      <c r="BL33" s="390"/>
    </row>
    <row r="34" spans="1:64" ht="15.95" customHeight="1">
      <c r="A34" s="452"/>
      <c r="B34" s="391"/>
      <c r="C34" s="392"/>
      <c r="D34" s="392"/>
      <c r="E34" s="392"/>
      <c r="F34" s="392"/>
      <c r="G34" s="392"/>
      <c r="H34" s="392"/>
      <c r="I34" s="392"/>
      <c r="J34" s="393"/>
      <c r="K34" s="391"/>
      <c r="L34" s="392"/>
      <c r="M34" s="392"/>
      <c r="N34" s="392"/>
      <c r="O34" s="392"/>
      <c r="P34" s="392"/>
      <c r="Q34" s="392"/>
      <c r="R34" s="392"/>
      <c r="S34" s="393"/>
      <c r="T34" s="382"/>
      <c r="U34" s="383"/>
      <c r="V34" s="383"/>
      <c r="W34" s="384"/>
      <c r="X34" s="103" t="s">
        <v>155</v>
      </c>
      <c r="Y34" s="143" t="str">
        <f>IF(Z34="",IFERROR(VLOOKUP(X34,時間計算!$AR$5:$AW$45,2,FALSE),"")&amp;IFERROR(VLOOKUP(X34,時間計算!$AR$5:$AW$45,3,FALSE),"")&amp;IFERROR(VLOOKUP(X34,時間計算!$AR$5:$AW$45,4,FALSE),"")&amp;IFERROR(VLOOKUP(X34,時間計算!$AR$5:$AW$45,5,FALSE),"")&amp;IFERROR(VLOOKUP(X34,時間計算!$AR$5:$AW$45,6,FALSE),""),"")</f>
        <v/>
      </c>
      <c r="Z34" s="222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40"/>
      <c r="AN34" s="391"/>
      <c r="AO34" s="392"/>
      <c r="AP34" s="392"/>
      <c r="AQ34" s="392"/>
      <c r="AR34" s="392"/>
      <c r="AS34" s="392"/>
      <c r="AT34" s="392"/>
      <c r="AU34" s="392"/>
      <c r="AV34" s="393"/>
      <c r="AW34" s="382"/>
      <c r="AX34" s="383"/>
      <c r="AY34" s="383"/>
      <c r="AZ34" s="384"/>
      <c r="BA34" s="391"/>
      <c r="BB34" s="392"/>
      <c r="BC34" s="392"/>
      <c r="BD34" s="392"/>
      <c r="BE34" s="392"/>
      <c r="BF34" s="392"/>
      <c r="BG34" s="392"/>
      <c r="BH34" s="392"/>
      <c r="BI34" s="392"/>
      <c r="BJ34" s="392"/>
      <c r="BK34" s="392"/>
      <c r="BL34" s="393"/>
    </row>
    <row r="35" spans="1:64" ht="15.95" customHeight="1">
      <c r="A35" s="450">
        <v>4</v>
      </c>
      <c r="B35" s="385"/>
      <c r="C35" s="386"/>
      <c r="D35" s="386"/>
      <c r="E35" s="386"/>
      <c r="F35" s="386"/>
      <c r="G35" s="386"/>
      <c r="H35" s="386"/>
      <c r="I35" s="386"/>
      <c r="J35" s="387"/>
      <c r="K35" s="385"/>
      <c r="L35" s="386"/>
      <c r="M35" s="386"/>
      <c r="N35" s="386"/>
      <c r="O35" s="386"/>
      <c r="P35" s="386"/>
      <c r="Q35" s="386"/>
      <c r="R35" s="386"/>
      <c r="S35" s="387"/>
      <c r="T35" s="376"/>
      <c r="U35" s="377"/>
      <c r="V35" s="377"/>
      <c r="W35" s="378"/>
      <c r="X35" s="101" t="s">
        <v>156</v>
      </c>
      <c r="Y35" s="144" t="str">
        <f>IF(Z35="",IFERROR(VLOOKUP(X35,時間計算!$AR$5:$AW$45,2,FALSE),"")&amp;IFERROR(VLOOKUP(X35,時間計算!$AR$5:$AW$45,3,FALSE),"")&amp;IFERROR(VLOOKUP(X35,時間計算!$AR$5:$AW$45,4,FALSE),"")&amp;IFERROR(VLOOKUP(X35,時間計算!$AR$5:$AW$45,5,FALSE),"")&amp;IFERROR(VLOOKUP(X35,時間計算!$AR$5:$AW$45,6,FALSE),""),"")</f>
        <v/>
      </c>
      <c r="Z35" s="223"/>
      <c r="AA35" s="341"/>
      <c r="AB35" s="341"/>
      <c r="AC35" s="341"/>
      <c r="AD35" s="341"/>
      <c r="AE35" s="341"/>
      <c r="AF35" s="341"/>
      <c r="AG35" s="341"/>
      <c r="AH35" s="341"/>
      <c r="AI35" s="341"/>
      <c r="AJ35" s="341"/>
      <c r="AK35" s="341"/>
      <c r="AL35" s="341"/>
      <c r="AM35" s="342"/>
      <c r="AN35" s="385"/>
      <c r="AO35" s="386"/>
      <c r="AP35" s="386"/>
      <c r="AQ35" s="386"/>
      <c r="AR35" s="386"/>
      <c r="AS35" s="386"/>
      <c r="AT35" s="386"/>
      <c r="AU35" s="386"/>
      <c r="AV35" s="387"/>
      <c r="AW35" s="376"/>
      <c r="AX35" s="377"/>
      <c r="AY35" s="377"/>
      <c r="AZ35" s="378"/>
      <c r="BA35" s="385"/>
      <c r="BB35" s="386"/>
      <c r="BC35" s="386"/>
      <c r="BD35" s="386"/>
      <c r="BE35" s="386"/>
      <c r="BF35" s="386"/>
      <c r="BG35" s="386"/>
      <c r="BH35" s="386"/>
      <c r="BI35" s="386"/>
      <c r="BJ35" s="386"/>
      <c r="BK35" s="386"/>
      <c r="BL35" s="387"/>
    </row>
    <row r="36" spans="1:64" ht="15.95" customHeight="1">
      <c r="A36" s="451"/>
      <c r="B36" s="388"/>
      <c r="C36" s="389"/>
      <c r="D36" s="389"/>
      <c r="E36" s="389"/>
      <c r="F36" s="389"/>
      <c r="G36" s="389"/>
      <c r="H36" s="389"/>
      <c r="I36" s="389"/>
      <c r="J36" s="390"/>
      <c r="K36" s="388"/>
      <c r="L36" s="389"/>
      <c r="M36" s="389"/>
      <c r="N36" s="389"/>
      <c r="O36" s="389"/>
      <c r="P36" s="389"/>
      <c r="Q36" s="389"/>
      <c r="R36" s="389"/>
      <c r="S36" s="390"/>
      <c r="T36" s="379"/>
      <c r="U36" s="380"/>
      <c r="V36" s="380"/>
      <c r="W36" s="381"/>
      <c r="X36" s="102" t="s">
        <v>157</v>
      </c>
      <c r="Y36" s="142" t="str">
        <f>IF(Z36="",IFERROR(VLOOKUP(X36,時間計算!$AR$5:$AW$45,2,FALSE),"")&amp;IFERROR(VLOOKUP(X36,時間計算!$AR$5:$AW$45,3,FALSE),"")&amp;IFERROR(VLOOKUP(X36,時間計算!$AR$5:$AW$45,4,FALSE),"")&amp;IFERROR(VLOOKUP(X36,時間計算!$AR$5:$AW$45,5,FALSE),"")&amp;IFERROR(VLOOKUP(X36,時間計算!$AR$5:$AW$45,6,FALSE),""),"")</f>
        <v/>
      </c>
      <c r="Z36" s="221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8"/>
      <c r="AN36" s="388"/>
      <c r="AO36" s="389"/>
      <c r="AP36" s="389"/>
      <c r="AQ36" s="389"/>
      <c r="AR36" s="389"/>
      <c r="AS36" s="389"/>
      <c r="AT36" s="389"/>
      <c r="AU36" s="389"/>
      <c r="AV36" s="390"/>
      <c r="AW36" s="379"/>
      <c r="AX36" s="380"/>
      <c r="AY36" s="380"/>
      <c r="AZ36" s="381"/>
      <c r="BA36" s="388"/>
      <c r="BB36" s="389"/>
      <c r="BC36" s="389"/>
      <c r="BD36" s="389"/>
      <c r="BE36" s="389"/>
      <c r="BF36" s="389"/>
      <c r="BG36" s="389"/>
      <c r="BH36" s="389"/>
      <c r="BI36" s="389"/>
      <c r="BJ36" s="389"/>
      <c r="BK36" s="389"/>
      <c r="BL36" s="390"/>
    </row>
    <row r="37" spans="1:64" ht="15.95" customHeight="1">
      <c r="A37" s="451"/>
      <c r="B37" s="388"/>
      <c r="C37" s="389"/>
      <c r="D37" s="389"/>
      <c r="E37" s="389"/>
      <c r="F37" s="389"/>
      <c r="G37" s="389"/>
      <c r="H37" s="389"/>
      <c r="I37" s="389"/>
      <c r="J37" s="390"/>
      <c r="K37" s="388"/>
      <c r="L37" s="389"/>
      <c r="M37" s="389"/>
      <c r="N37" s="389"/>
      <c r="O37" s="389"/>
      <c r="P37" s="389"/>
      <c r="Q37" s="389"/>
      <c r="R37" s="389"/>
      <c r="S37" s="390"/>
      <c r="T37" s="379"/>
      <c r="U37" s="380"/>
      <c r="V37" s="380"/>
      <c r="W37" s="381"/>
      <c r="X37" s="102" t="s">
        <v>158</v>
      </c>
      <c r="Y37" s="142" t="str">
        <f>IF(Z37="",IFERROR(VLOOKUP(X37,時間計算!$AR$5:$AW$45,2,FALSE),"")&amp;IFERROR(VLOOKUP(X37,時間計算!$AR$5:$AW$45,3,FALSE),"")&amp;IFERROR(VLOOKUP(X37,時間計算!$AR$5:$AW$45,4,FALSE),"")&amp;IFERROR(VLOOKUP(X37,時間計算!$AR$5:$AW$45,5,FALSE),"")&amp;IFERROR(VLOOKUP(X37,時間計算!$AR$5:$AW$45,6,FALSE),""),"")</f>
        <v/>
      </c>
      <c r="Z37" s="221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8"/>
      <c r="AN37" s="388"/>
      <c r="AO37" s="389"/>
      <c r="AP37" s="389"/>
      <c r="AQ37" s="389"/>
      <c r="AR37" s="389"/>
      <c r="AS37" s="389"/>
      <c r="AT37" s="389"/>
      <c r="AU37" s="389"/>
      <c r="AV37" s="390"/>
      <c r="AW37" s="379"/>
      <c r="AX37" s="380"/>
      <c r="AY37" s="380"/>
      <c r="AZ37" s="381"/>
      <c r="BA37" s="388"/>
      <c r="BB37" s="389"/>
      <c r="BC37" s="389"/>
      <c r="BD37" s="389"/>
      <c r="BE37" s="389"/>
      <c r="BF37" s="389"/>
      <c r="BG37" s="389"/>
      <c r="BH37" s="389"/>
      <c r="BI37" s="389"/>
      <c r="BJ37" s="389"/>
      <c r="BK37" s="389"/>
      <c r="BL37" s="390"/>
    </row>
    <row r="38" spans="1:64" ht="15.95" customHeight="1">
      <c r="A38" s="452"/>
      <c r="B38" s="391"/>
      <c r="C38" s="392"/>
      <c r="D38" s="392"/>
      <c r="E38" s="392"/>
      <c r="F38" s="392"/>
      <c r="G38" s="392"/>
      <c r="H38" s="392"/>
      <c r="I38" s="392"/>
      <c r="J38" s="393"/>
      <c r="K38" s="391"/>
      <c r="L38" s="392"/>
      <c r="M38" s="392"/>
      <c r="N38" s="392"/>
      <c r="O38" s="392"/>
      <c r="P38" s="392"/>
      <c r="Q38" s="392"/>
      <c r="R38" s="392"/>
      <c r="S38" s="393"/>
      <c r="T38" s="382"/>
      <c r="U38" s="383"/>
      <c r="V38" s="383"/>
      <c r="W38" s="384"/>
      <c r="X38" s="103" t="s">
        <v>159</v>
      </c>
      <c r="Y38" s="143" t="str">
        <f>IF(Z38="",IFERROR(VLOOKUP(X38,時間計算!$AR$5:$AW$45,2,FALSE),"")&amp;IFERROR(VLOOKUP(X38,時間計算!$AR$5:$AW$45,3,FALSE),"")&amp;IFERROR(VLOOKUP(X38,時間計算!$AR$5:$AW$45,4,FALSE),"")&amp;IFERROR(VLOOKUP(X38,時間計算!$AR$5:$AW$45,5,FALSE),"")&amp;IFERROR(VLOOKUP(X38,時間計算!$AR$5:$AW$45,6,FALSE),""),"")</f>
        <v/>
      </c>
      <c r="Z38" s="222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39"/>
      <c r="AM38" s="340"/>
      <c r="AN38" s="391"/>
      <c r="AO38" s="392"/>
      <c r="AP38" s="392"/>
      <c r="AQ38" s="392"/>
      <c r="AR38" s="392"/>
      <c r="AS38" s="392"/>
      <c r="AT38" s="392"/>
      <c r="AU38" s="392"/>
      <c r="AV38" s="393"/>
      <c r="AW38" s="382"/>
      <c r="AX38" s="383"/>
      <c r="AY38" s="383"/>
      <c r="AZ38" s="384"/>
      <c r="BA38" s="391"/>
      <c r="BB38" s="392"/>
      <c r="BC38" s="392"/>
      <c r="BD38" s="392"/>
      <c r="BE38" s="392"/>
      <c r="BF38" s="392"/>
      <c r="BG38" s="392"/>
      <c r="BH38" s="392"/>
      <c r="BI38" s="392"/>
      <c r="BJ38" s="392"/>
      <c r="BK38" s="392"/>
      <c r="BL38" s="393"/>
    </row>
    <row r="39" spans="1:64" ht="15.95" customHeight="1">
      <c r="A39" s="450">
        <v>5</v>
      </c>
      <c r="B39" s="385"/>
      <c r="C39" s="386"/>
      <c r="D39" s="386"/>
      <c r="E39" s="386"/>
      <c r="F39" s="386"/>
      <c r="G39" s="386"/>
      <c r="H39" s="386"/>
      <c r="I39" s="386"/>
      <c r="J39" s="387"/>
      <c r="K39" s="385"/>
      <c r="L39" s="386"/>
      <c r="M39" s="386"/>
      <c r="N39" s="386"/>
      <c r="O39" s="386"/>
      <c r="P39" s="386"/>
      <c r="Q39" s="386"/>
      <c r="R39" s="386"/>
      <c r="S39" s="387"/>
      <c r="T39" s="376"/>
      <c r="U39" s="377"/>
      <c r="V39" s="377"/>
      <c r="W39" s="378"/>
      <c r="X39" s="101" t="s">
        <v>160</v>
      </c>
      <c r="Y39" s="144" t="str">
        <f>IF(Z39="",IFERROR(VLOOKUP(X39,時間計算!$AR$5:$AW$45,2,FALSE),"")&amp;IFERROR(VLOOKUP(X39,時間計算!$AR$5:$AW$45,3,FALSE),"")&amp;IFERROR(VLOOKUP(X39,時間計算!$AR$5:$AW$45,4,FALSE),"")&amp;IFERROR(VLOOKUP(X39,時間計算!$AR$5:$AW$45,5,FALSE),"")&amp;IFERROR(VLOOKUP(X39,時間計算!$AR$5:$AW$45,6,FALSE),""),"")</f>
        <v/>
      </c>
      <c r="Z39" s="223"/>
      <c r="AA39" s="341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342"/>
      <c r="AN39" s="385"/>
      <c r="AO39" s="386"/>
      <c r="AP39" s="386"/>
      <c r="AQ39" s="386"/>
      <c r="AR39" s="386"/>
      <c r="AS39" s="386"/>
      <c r="AT39" s="386"/>
      <c r="AU39" s="386"/>
      <c r="AV39" s="387"/>
      <c r="AW39" s="376"/>
      <c r="AX39" s="377"/>
      <c r="AY39" s="377"/>
      <c r="AZ39" s="378"/>
      <c r="BA39" s="385"/>
      <c r="BB39" s="386"/>
      <c r="BC39" s="386"/>
      <c r="BD39" s="386"/>
      <c r="BE39" s="386"/>
      <c r="BF39" s="386"/>
      <c r="BG39" s="386"/>
      <c r="BH39" s="386"/>
      <c r="BI39" s="386"/>
      <c r="BJ39" s="386"/>
      <c r="BK39" s="386"/>
      <c r="BL39" s="387"/>
    </row>
    <row r="40" spans="1:64" ht="15.95" customHeight="1">
      <c r="A40" s="451"/>
      <c r="B40" s="388"/>
      <c r="C40" s="389"/>
      <c r="D40" s="389"/>
      <c r="E40" s="389"/>
      <c r="F40" s="389"/>
      <c r="G40" s="389"/>
      <c r="H40" s="389"/>
      <c r="I40" s="389"/>
      <c r="J40" s="390"/>
      <c r="K40" s="388"/>
      <c r="L40" s="389"/>
      <c r="M40" s="389"/>
      <c r="N40" s="389"/>
      <c r="O40" s="389"/>
      <c r="P40" s="389"/>
      <c r="Q40" s="389"/>
      <c r="R40" s="389"/>
      <c r="S40" s="390"/>
      <c r="T40" s="379"/>
      <c r="U40" s="380"/>
      <c r="V40" s="380"/>
      <c r="W40" s="381"/>
      <c r="X40" s="102" t="s">
        <v>161</v>
      </c>
      <c r="Y40" s="142" t="str">
        <f>IF(Z40="",IFERROR(VLOOKUP(X40,時間計算!$AR$5:$AW$45,2,FALSE),"")&amp;IFERROR(VLOOKUP(X40,時間計算!$AR$5:$AW$45,3,FALSE),"")&amp;IFERROR(VLOOKUP(X40,時間計算!$AR$5:$AW$45,4,FALSE),"")&amp;IFERROR(VLOOKUP(X40,時間計算!$AR$5:$AW$45,5,FALSE),"")&amp;IFERROR(VLOOKUP(X40,時間計算!$AR$5:$AW$45,6,FALSE),""),"")</f>
        <v/>
      </c>
      <c r="Z40" s="221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8"/>
      <c r="AN40" s="388"/>
      <c r="AO40" s="389"/>
      <c r="AP40" s="389"/>
      <c r="AQ40" s="389"/>
      <c r="AR40" s="389"/>
      <c r="AS40" s="389"/>
      <c r="AT40" s="389"/>
      <c r="AU40" s="389"/>
      <c r="AV40" s="390"/>
      <c r="AW40" s="379"/>
      <c r="AX40" s="380"/>
      <c r="AY40" s="380"/>
      <c r="AZ40" s="381"/>
      <c r="BA40" s="388"/>
      <c r="BB40" s="389"/>
      <c r="BC40" s="389"/>
      <c r="BD40" s="389"/>
      <c r="BE40" s="389"/>
      <c r="BF40" s="389"/>
      <c r="BG40" s="389"/>
      <c r="BH40" s="389"/>
      <c r="BI40" s="389"/>
      <c r="BJ40" s="389"/>
      <c r="BK40" s="389"/>
      <c r="BL40" s="390"/>
    </row>
    <row r="41" spans="1:64" ht="15.95" customHeight="1">
      <c r="A41" s="451"/>
      <c r="B41" s="388"/>
      <c r="C41" s="389"/>
      <c r="D41" s="389"/>
      <c r="E41" s="389"/>
      <c r="F41" s="389"/>
      <c r="G41" s="389"/>
      <c r="H41" s="389"/>
      <c r="I41" s="389"/>
      <c r="J41" s="390"/>
      <c r="K41" s="388"/>
      <c r="L41" s="389"/>
      <c r="M41" s="389"/>
      <c r="N41" s="389"/>
      <c r="O41" s="389"/>
      <c r="P41" s="389"/>
      <c r="Q41" s="389"/>
      <c r="R41" s="389"/>
      <c r="S41" s="390"/>
      <c r="T41" s="379"/>
      <c r="U41" s="380"/>
      <c r="V41" s="380"/>
      <c r="W41" s="381"/>
      <c r="X41" s="102" t="s">
        <v>162</v>
      </c>
      <c r="Y41" s="142" t="str">
        <f>IF(Z41="",IFERROR(VLOOKUP(X41,時間計算!$AR$5:$AW$45,2,FALSE),"")&amp;IFERROR(VLOOKUP(X41,時間計算!$AR$5:$AW$45,3,FALSE),"")&amp;IFERROR(VLOOKUP(X41,時間計算!$AR$5:$AW$45,4,FALSE),"")&amp;IFERROR(VLOOKUP(X41,時間計算!$AR$5:$AW$45,5,FALSE),"")&amp;IFERROR(VLOOKUP(X41,時間計算!$AR$5:$AW$45,6,FALSE),""),"")</f>
        <v/>
      </c>
      <c r="Z41" s="221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8"/>
      <c r="AN41" s="388"/>
      <c r="AO41" s="389"/>
      <c r="AP41" s="389"/>
      <c r="AQ41" s="389"/>
      <c r="AR41" s="389"/>
      <c r="AS41" s="389"/>
      <c r="AT41" s="389"/>
      <c r="AU41" s="389"/>
      <c r="AV41" s="390"/>
      <c r="AW41" s="379"/>
      <c r="AX41" s="380"/>
      <c r="AY41" s="380"/>
      <c r="AZ41" s="381"/>
      <c r="BA41" s="388"/>
      <c r="BB41" s="389"/>
      <c r="BC41" s="389"/>
      <c r="BD41" s="389"/>
      <c r="BE41" s="389"/>
      <c r="BF41" s="389"/>
      <c r="BG41" s="389"/>
      <c r="BH41" s="389"/>
      <c r="BI41" s="389"/>
      <c r="BJ41" s="389"/>
      <c r="BK41" s="389"/>
      <c r="BL41" s="390"/>
    </row>
    <row r="42" spans="1:64" ht="15.95" customHeight="1">
      <c r="A42" s="452"/>
      <c r="B42" s="391"/>
      <c r="C42" s="392"/>
      <c r="D42" s="392"/>
      <c r="E42" s="392"/>
      <c r="F42" s="392"/>
      <c r="G42" s="392"/>
      <c r="H42" s="392"/>
      <c r="I42" s="392"/>
      <c r="J42" s="393"/>
      <c r="K42" s="391"/>
      <c r="L42" s="392"/>
      <c r="M42" s="392"/>
      <c r="N42" s="392"/>
      <c r="O42" s="392"/>
      <c r="P42" s="392"/>
      <c r="Q42" s="392"/>
      <c r="R42" s="392"/>
      <c r="S42" s="393"/>
      <c r="T42" s="382"/>
      <c r="U42" s="383"/>
      <c r="V42" s="383"/>
      <c r="W42" s="384"/>
      <c r="X42" s="103" t="s">
        <v>163</v>
      </c>
      <c r="Y42" s="143" t="str">
        <f>IF(Z42="",IFERROR(VLOOKUP(X42,時間計算!$AR$5:$AW$45,2,FALSE),"")&amp;IFERROR(VLOOKUP(X42,時間計算!$AR$5:$AW$45,3,FALSE),"")&amp;IFERROR(VLOOKUP(X42,時間計算!$AR$5:$AW$45,4,FALSE),"")&amp;IFERROR(VLOOKUP(X42,時間計算!$AR$5:$AW$45,5,FALSE),"")&amp;IFERROR(VLOOKUP(X42,時間計算!$AR$5:$AW$45,6,FALSE),""),"")</f>
        <v/>
      </c>
      <c r="Z42" s="222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40"/>
      <c r="AN42" s="391"/>
      <c r="AO42" s="392"/>
      <c r="AP42" s="392"/>
      <c r="AQ42" s="392"/>
      <c r="AR42" s="392"/>
      <c r="AS42" s="392"/>
      <c r="AT42" s="392"/>
      <c r="AU42" s="392"/>
      <c r="AV42" s="393"/>
      <c r="AW42" s="382"/>
      <c r="AX42" s="383"/>
      <c r="AY42" s="383"/>
      <c r="AZ42" s="384"/>
      <c r="BA42" s="391"/>
      <c r="BB42" s="392"/>
      <c r="BC42" s="392"/>
      <c r="BD42" s="392"/>
      <c r="BE42" s="392"/>
      <c r="BF42" s="392"/>
      <c r="BG42" s="392"/>
      <c r="BH42" s="392"/>
      <c r="BI42" s="392"/>
      <c r="BJ42" s="392"/>
      <c r="BK42" s="392"/>
      <c r="BL42" s="393"/>
    </row>
    <row r="43" spans="1:64" ht="15.95" customHeight="1">
      <c r="A43" s="450">
        <v>6</v>
      </c>
      <c r="B43" s="385"/>
      <c r="C43" s="386"/>
      <c r="D43" s="386"/>
      <c r="E43" s="386"/>
      <c r="F43" s="386"/>
      <c r="G43" s="386"/>
      <c r="H43" s="386"/>
      <c r="I43" s="386"/>
      <c r="J43" s="387"/>
      <c r="K43" s="385"/>
      <c r="L43" s="386"/>
      <c r="M43" s="386"/>
      <c r="N43" s="386"/>
      <c r="O43" s="386"/>
      <c r="P43" s="386"/>
      <c r="Q43" s="386"/>
      <c r="R43" s="386"/>
      <c r="S43" s="387"/>
      <c r="T43" s="376"/>
      <c r="U43" s="377"/>
      <c r="V43" s="377"/>
      <c r="W43" s="378"/>
      <c r="X43" s="101" t="s">
        <v>164</v>
      </c>
      <c r="Y43" s="144" t="str">
        <f>IF(Z43="",IFERROR(VLOOKUP(X43,時間計算!$AR$5:$AW$45,2,FALSE),"")&amp;IFERROR(VLOOKUP(X43,時間計算!$AR$5:$AW$45,3,FALSE),"")&amp;IFERROR(VLOOKUP(X43,時間計算!$AR$5:$AW$45,4,FALSE),"")&amp;IFERROR(VLOOKUP(X43,時間計算!$AR$5:$AW$45,5,FALSE),"")&amp;IFERROR(VLOOKUP(X43,時間計算!$AR$5:$AW$45,6,FALSE),""),"")</f>
        <v/>
      </c>
      <c r="Z43" s="223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342"/>
      <c r="AN43" s="385"/>
      <c r="AO43" s="386"/>
      <c r="AP43" s="386"/>
      <c r="AQ43" s="386"/>
      <c r="AR43" s="386"/>
      <c r="AS43" s="386"/>
      <c r="AT43" s="386"/>
      <c r="AU43" s="386"/>
      <c r="AV43" s="387"/>
      <c r="AW43" s="376"/>
      <c r="AX43" s="377"/>
      <c r="AY43" s="377"/>
      <c r="AZ43" s="378"/>
      <c r="BA43" s="385"/>
      <c r="BB43" s="386"/>
      <c r="BC43" s="386"/>
      <c r="BD43" s="386"/>
      <c r="BE43" s="386"/>
      <c r="BF43" s="386"/>
      <c r="BG43" s="386"/>
      <c r="BH43" s="386"/>
      <c r="BI43" s="386"/>
      <c r="BJ43" s="386"/>
      <c r="BK43" s="386"/>
      <c r="BL43" s="387"/>
    </row>
    <row r="44" spans="1:64" ht="15.95" customHeight="1">
      <c r="A44" s="451"/>
      <c r="B44" s="388"/>
      <c r="C44" s="389"/>
      <c r="D44" s="389"/>
      <c r="E44" s="389"/>
      <c r="F44" s="389"/>
      <c r="G44" s="389"/>
      <c r="H44" s="389"/>
      <c r="I44" s="389"/>
      <c r="J44" s="390"/>
      <c r="K44" s="388"/>
      <c r="L44" s="389"/>
      <c r="M44" s="389"/>
      <c r="N44" s="389"/>
      <c r="O44" s="389"/>
      <c r="P44" s="389"/>
      <c r="Q44" s="389"/>
      <c r="R44" s="389"/>
      <c r="S44" s="390"/>
      <c r="T44" s="379"/>
      <c r="U44" s="380"/>
      <c r="V44" s="380"/>
      <c r="W44" s="381"/>
      <c r="X44" s="102" t="s">
        <v>165</v>
      </c>
      <c r="Y44" s="142" t="str">
        <f>IF(Z44="",IFERROR(VLOOKUP(X44,時間計算!$AR$5:$AW$45,2,FALSE),"")&amp;IFERROR(VLOOKUP(X44,時間計算!$AR$5:$AW$45,3,FALSE),"")&amp;IFERROR(VLOOKUP(X44,時間計算!$AR$5:$AW$45,4,FALSE),"")&amp;IFERROR(VLOOKUP(X44,時間計算!$AR$5:$AW$45,5,FALSE),"")&amp;IFERROR(VLOOKUP(X44,時間計算!$AR$5:$AW$45,6,FALSE),""),"")</f>
        <v/>
      </c>
      <c r="Z44" s="221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8"/>
      <c r="AN44" s="388"/>
      <c r="AO44" s="389"/>
      <c r="AP44" s="389"/>
      <c r="AQ44" s="389"/>
      <c r="AR44" s="389"/>
      <c r="AS44" s="389"/>
      <c r="AT44" s="389"/>
      <c r="AU44" s="389"/>
      <c r="AV44" s="390"/>
      <c r="AW44" s="379"/>
      <c r="AX44" s="380"/>
      <c r="AY44" s="380"/>
      <c r="AZ44" s="381"/>
      <c r="BA44" s="388"/>
      <c r="BB44" s="389"/>
      <c r="BC44" s="389"/>
      <c r="BD44" s="389"/>
      <c r="BE44" s="389"/>
      <c r="BF44" s="389"/>
      <c r="BG44" s="389"/>
      <c r="BH44" s="389"/>
      <c r="BI44" s="389"/>
      <c r="BJ44" s="389"/>
      <c r="BK44" s="389"/>
      <c r="BL44" s="390"/>
    </row>
    <row r="45" spans="1:64" ht="15.95" customHeight="1">
      <c r="A45" s="451"/>
      <c r="B45" s="388"/>
      <c r="C45" s="389"/>
      <c r="D45" s="389"/>
      <c r="E45" s="389"/>
      <c r="F45" s="389"/>
      <c r="G45" s="389"/>
      <c r="H45" s="389"/>
      <c r="I45" s="389"/>
      <c r="J45" s="390"/>
      <c r="K45" s="388"/>
      <c r="L45" s="389"/>
      <c r="M45" s="389"/>
      <c r="N45" s="389"/>
      <c r="O45" s="389"/>
      <c r="P45" s="389"/>
      <c r="Q45" s="389"/>
      <c r="R45" s="389"/>
      <c r="S45" s="390"/>
      <c r="T45" s="379"/>
      <c r="U45" s="380"/>
      <c r="V45" s="380"/>
      <c r="W45" s="381"/>
      <c r="X45" s="102" t="s">
        <v>166</v>
      </c>
      <c r="Y45" s="142" t="str">
        <f>IF(Z45="",IFERROR(VLOOKUP(X45,時間計算!$AR$5:$AW$45,2,FALSE),"")&amp;IFERROR(VLOOKUP(X45,時間計算!$AR$5:$AW$45,3,FALSE),"")&amp;IFERROR(VLOOKUP(X45,時間計算!$AR$5:$AW$45,4,FALSE),"")&amp;IFERROR(VLOOKUP(X45,時間計算!$AR$5:$AW$45,5,FALSE),"")&amp;IFERROR(VLOOKUP(X45,時間計算!$AR$5:$AW$45,6,FALSE),""),"")</f>
        <v/>
      </c>
      <c r="Z45" s="221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8"/>
      <c r="AN45" s="388"/>
      <c r="AO45" s="389"/>
      <c r="AP45" s="389"/>
      <c r="AQ45" s="389"/>
      <c r="AR45" s="389"/>
      <c r="AS45" s="389"/>
      <c r="AT45" s="389"/>
      <c r="AU45" s="389"/>
      <c r="AV45" s="390"/>
      <c r="AW45" s="379"/>
      <c r="AX45" s="380"/>
      <c r="AY45" s="380"/>
      <c r="AZ45" s="381"/>
      <c r="BA45" s="388"/>
      <c r="BB45" s="389"/>
      <c r="BC45" s="389"/>
      <c r="BD45" s="389"/>
      <c r="BE45" s="389"/>
      <c r="BF45" s="389"/>
      <c r="BG45" s="389"/>
      <c r="BH45" s="389"/>
      <c r="BI45" s="389"/>
      <c r="BJ45" s="389"/>
      <c r="BK45" s="389"/>
      <c r="BL45" s="390"/>
    </row>
    <row r="46" spans="1:64" ht="15.95" customHeight="1">
      <c r="A46" s="452"/>
      <c r="B46" s="391"/>
      <c r="C46" s="392"/>
      <c r="D46" s="392"/>
      <c r="E46" s="392"/>
      <c r="F46" s="392"/>
      <c r="G46" s="392"/>
      <c r="H46" s="392"/>
      <c r="I46" s="392"/>
      <c r="J46" s="393"/>
      <c r="K46" s="391"/>
      <c r="L46" s="392"/>
      <c r="M46" s="392"/>
      <c r="N46" s="392"/>
      <c r="O46" s="392"/>
      <c r="P46" s="392"/>
      <c r="Q46" s="392"/>
      <c r="R46" s="392"/>
      <c r="S46" s="393"/>
      <c r="T46" s="382"/>
      <c r="U46" s="383"/>
      <c r="V46" s="383"/>
      <c r="W46" s="384"/>
      <c r="X46" s="103" t="s">
        <v>167</v>
      </c>
      <c r="Y46" s="143" t="str">
        <f>IF(Z46="",IFERROR(VLOOKUP(X46,時間計算!$AR$5:$AW$45,2,FALSE),"")&amp;IFERROR(VLOOKUP(X46,時間計算!$AR$5:$AW$45,3,FALSE),"")&amp;IFERROR(VLOOKUP(X46,時間計算!$AR$5:$AW$45,4,FALSE),"")&amp;IFERROR(VLOOKUP(X46,時間計算!$AR$5:$AW$45,5,FALSE),"")&amp;IFERROR(VLOOKUP(X46,時間計算!$AR$5:$AW$45,6,FALSE),""),"")</f>
        <v/>
      </c>
      <c r="Z46" s="222"/>
      <c r="AA46" s="339"/>
      <c r="AB46" s="339"/>
      <c r="AC46" s="339"/>
      <c r="AD46" s="339"/>
      <c r="AE46" s="339"/>
      <c r="AF46" s="339"/>
      <c r="AG46" s="339"/>
      <c r="AH46" s="339"/>
      <c r="AI46" s="339"/>
      <c r="AJ46" s="339"/>
      <c r="AK46" s="339"/>
      <c r="AL46" s="339"/>
      <c r="AM46" s="340"/>
      <c r="AN46" s="391"/>
      <c r="AO46" s="392"/>
      <c r="AP46" s="392"/>
      <c r="AQ46" s="392"/>
      <c r="AR46" s="392"/>
      <c r="AS46" s="392"/>
      <c r="AT46" s="392"/>
      <c r="AU46" s="392"/>
      <c r="AV46" s="393"/>
      <c r="AW46" s="382"/>
      <c r="AX46" s="383"/>
      <c r="AY46" s="383"/>
      <c r="AZ46" s="384"/>
      <c r="BA46" s="391"/>
      <c r="BB46" s="392"/>
      <c r="BC46" s="392"/>
      <c r="BD46" s="392"/>
      <c r="BE46" s="392"/>
      <c r="BF46" s="392"/>
      <c r="BG46" s="392"/>
      <c r="BH46" s="392"/>
      <c r="BI46" s="392"/>
      <c r="BJ46" s="392"/>
      <c r="BK46" s="392"/>
      <c r="BL46" s="393"/>
    </row>
    <row r="47" spans="1:64" ht="6.75" customHeight="1"/>
    <row r="48" spans="1:64">
      <c r="AH48" s="398" t="s">
        <v>225</v>
      </c>
      <c r="AI48" s="398"/>
      <c r="AJ48" s="398"/>
      <c r="AK48" s="398"/>
      <c r="AL48" s="398"/>
      <c r="AM48" s="398"/>
      <c r="AN48" s="398"/>
      <c r="AO48" s="398"/>
      <c r="AP48" s="398"/>
      <c r="AQ48" s="398"/>
      <c r="AR48" s="398"/>
      <c r="AS48" s="398"/>
      <c r="AT48" s="398"/>
      <c r="AU48" s="398"/>
      <c r="AV48" s="398"/>
      <c r="AW48" s="398"/>
      <c r="AX48" s="398"/>
      <c r="AY48" s="398"/>
      <c r="AZ48" s="398"/>
      <c r="BA48" s="398"/>
      <c r="BB48" s="398"/>
      <c r="BC48" s="398"/>
      <c r="BD48" s="398"/>
      <c r="BE48" s="398"/>
      <c r="BF48" s="398"/>
      <c r="BG48" s="398"/>
      <c r="BH48" s="398"/>
      <c r="BI48" s="398"/>
      <c r="BJ48" s="398"/>
      <c r="BK48" s="398"/>
      <c r="BL48" s="398"/>
    </row>
    <row r="50" spans="1:64">
      <c r="BG50" s="399" t="s">
        <v>241</v>
      </c>
      <c r="BH50" s="400"/>
      <c r="BI50" s="400"/>
      <c r="BJ50" s="400"/>
      <c r="BK50" s="400"/>
      <c r="BL50" s="401"/>
    </row>
    <row r="51" spans="1:64">
      <c r="BG51" s="402"/>
      <c r="BH51" s="403"/>
      <c r="BI51" s="403"/>
      <c r="BJ51" s="403"/>
      <c r="BK51" s="403"/>
      <c r="BL51" s="404"/>
    </row>
    <row r="52" spans="1:64">
      <c r="BG52" s="405"/>
      <c r="BH52" s="406"/>
      <c r="BI52" s="406"/>
      <c r="BJ52" s="406"/>
      <c r="BK52" s="406"/>
      <c r="BL52" s="407"/>
    </row>
    <row r="53" spans="1:64" ht="18.75">
      <c r="A53" s="248" t="s">
        <v>242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249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</row>
    <row r="54" spans="1:64" ht="7.5" customHeight="1"/>
    <row r="55" spans="1:64" ht="19.5" customHeight="1">
      <c r="A55" s="244" t="s">
        <v>97</v>
      </c>
      <c r="B55" s="245"/>
      <c r="C55" s="245"/>
      <c r="D55" s="245"/>
      <c r="E55" s="245"/>
      <c r="F55" s="245"/>
      <c r="G55" s="245"/>
      <c r="H55" s="245"/>
      <c r="I55" s="408" t="str">
        <f>IF(入力シート!D3="","",入力シート!D3)</f>
        <v/>
      </c>
      <c r="J55" s="409"/>
      <c r="K55" s="409"/>
      <c r="L55" s="409"/>
      <c r="M55" s="409"/>
      <c r="N55" s="409"/>
      <c r="O55" s="409"/>
      <c r="P55" s="409"/>
      <c r="Q55" s="409"/>
      <c r="R55" s="409"/>
      <c r="S55" s="409"/>
      <c r="T55" s="409"/>
      <c r="U55" s="410"/>
      <c r="V55" s="245" t="s">
        <v>104</v>
      </c>
      <c r="W55" s="245"/>
      <c r="X55" s="97"/>
      <c r="Y55" s="245"/>
      <c r="Z55" s="245"/>
      <c r="AA55" s="245"/>
      <c r="AB55" s="245"/>
      <c r="AC55" s="245"/>
      <c r="AD55" s="245"/>
      <c r="AE55" s="459" t="str">
        <f>IF(入力シート!D20="","",IF(入力シート!D20="区分無","区分無","区分"&amp;入力シート!D20))</f>
        <v/>
      </c>
      <c r="AF55" s="409"/>
      <c r="AG55" s="409"/>
      <c r="AH55" s="409"/>
      <c r="AI55" s="409"/>
      <c r="AJ55" s="409"/>
      <c r="AK55" s="409"/>
      <c r="AL55" s="409"/>
      <c r="AM55" s="409"/>
      <c r="AN55" s="409"/>
      <c r="AO55" s="409"/>
      <c r="AP55" s="409"/>
      <c r="AQ55" s="410"/>
      <c r="AR55" s="245" t="s">
        <v>103</v>
      </c>
      <c r="AS55" s="245"/>
      <c r="AT55" s="245"/>
      <c r="AU55" s="245"/>
      <c r="AV55" s="245"/>
      <c r="AW55" s="245"/>
      <c r="AX55" s="245"/>
      <c r="AY55" s="245"/>
      <c r="AZ55" s="459" t="str">
        <f>IF(入力シート!D24="","",入力シート!D24)</f>
        <v/>
      </c>
      <c r="BA55" s="409"/>
      <c r="BB55" s="409"/>
      <c r="BC55" s="409"/>
      <c r="BD55" s="409"/>
      <c r="BE55" s="409"/>
      <c r="BF55" s="409"/>
      <c r="BG55" s="409"/>
      <c r="BH55" s="409"/>
      <c r="BI55" s="409"/>
      <c r="BJ55" s="409"/>
      <c r="BK55" s="409"/>
      <c r="BL55" s="410"/>
    </row>
    <row r="56" spans="1:64" s="11" customFormat="1" ht="19.5" hidden="1" customHeight="1">
      <c r="A56" s="244" t="s">
        <v>24</v>
      </c>
      <c r="B56" s="245"/>
      <c r="C56" s="245"/>
      <c r="D56" s="245"/>
      <c r="E56" s="245"/>
      <c r="F56" s="245"/>
      <c r="G56" s="245"/>
      <c r="H56" s="245"/>
      <c r="I56" s="88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90"/>
      <c r="V56" s="245" t="s">
        <v>23</v>
      </c>
      <c r="W56" s="245"/>
      <c r="X56" s="97"/>
      <c r="Y56" s="245"/>
      <c r="Z56" s="245"/>
      <c r="AA56" s="245"/>
      <c r="AB56" s="245"/>
      <c r="AC56" s="245"/>
      <c r="AD56" s="245"/>
      <c r="AE56" s="88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90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</row>
    <row r="57" spans="1:64" ht="19.5" customHeight="1">
      <c r="A57" s="476" t="s">
        <v>98</v>
      </c>
      <c r="B57" s="477"/>
      <c r="C57" s="477"/>
      <c r="D57" s="477"/>
      <c r="E57" s="477"/>
      <c r="F57" s="477"/>
      <c r="G57" s="477"/>
      <c r="H57" s="478"/>
      <c r="I57" s="459" t="str">
        <f>IF(入力シート!D27="","",入力シート!D27)</f>
        <v/>
      </c>
      <c r="J57" s="409"/>
      <c r="K57" s="409"/>
      <c r="L57" s="409"/>
      <c r="M57" s="409"/>
      <c r="N57" s="409"/>
      <c r="O57" s="409"/>
      <c r="P57" s="409"/>
      <c r="Q57" s="409"/>
      <c r="R57" s="409"/>
      <c r="S57" s="409"/>
      <c r="T57" s="409"/>
      <c r="U57" s="410"/>
      <c r="V57" s="245" t="s">
        <v>105</v>
      </c>
      <c r="W57" s="245"/>
      <c r="X57" s="97"/>
      <c r="Y57" s="245"/>
      <c r="Z57" s="245"/>
      <c r="AA57" s="245"/>
      <c r="AB57" s="245"/>
      <c r="AC57" s="245"/>
      <c r="AD57" s="245"/>
      <c r="AE57" s="459" t="str">
        <f>IF(入力シート!D29="","",入力シート!D29)</f>
        <v/>
      </c>
      <c r="AF57" s="409"/>
      <c r="AG57" s="409"/>
      <c r="AH57" s="409"/>
      <c r="AI57" s="409"/>
      <c r="AJ57" s="409"/>
      <c r="AK57" s="409"/>
      <c r="AL57" s="409"/>
      <c r="AM57" s="409"/>
      <c r="AN57" s="409"/>
      <c r="AO57" s="409"/>
      <c r="AP57" s="409"/>
      <c r="AQ57" s="410"/>
      <c r="AR57" s="245" t="s">
        <v>102</v>
      </c>
      <c r="AS57" s="245"/>
      <c r="AT57" s="245"/>
      <c r="AU57" s="245"/>
      <c r="AV57" s="245"/>
      <c r="AW57" s="245"/>
      <c r="AX57" s="245"/>
      <c r="AY57" s="245"/>
      <c r="AZ57" s="460" t="str">
        <f>IF(入力シート!D25="","",入力シート!D25)</f>
        <v/>
      </c>
      <c r="BA57" s="461"/>
      <c r="BB57" s="461"/>
      <c r="BC57" s="461"/>
      <c r="BD57" s="461"/>
      <c r="BE57" s="461"/>
      <c r="BF57" s="461"/>
      <c r="BG57" s="461"/>
      <c r="BH57" s="461"/>
      <c r="BI57" s="461"/>
      <c r="BJ57" s="461"/>
      <c r="BK57" s="461"/>
      <c r="BL57" s="462"/>
    </row>
    <row r="58" spans="1:64" ht="19.5" customHeight="1">
      <c r="A58" s="476" t="s">
        <v>95</v>
      </c>
      <c r="B58" s="477"/>
      <c r="C58" s="477"/>
      <c r="D58" s="477"/>
      <c r="E58" s="477"/>
      <c r="F58" s="477"/>
      <c r="G58" s="477"/>
      <c r="H58" s="478"/>
      <c r="I58" s="473" t="str">
        <f>IF(入力シート!D38="","",入力シート!D38)</f>
        <v/>
      </c>
      <c r="J58" s="474"/>
      <c r="K58" s="474"/>
      <c r="L58" s="474"/>
      <c r="M58" s="474"/>
      <c r="N58" s="474"/>
      <c r="O58" s="474"/>
      <c r="P58" s="474"/>
      <c r="Q58" s="474"/>
      <c r="R58" s="474"/>
      <c r="S58" s="474"/>
      <c r="T58" s="474"/>
      <c r="U58" s="475"/>
      <c r="V58" s="83"/>
      <c r="W58" s="83"/>
      <c r="X58" s="98"/>
      <c r="Y58" s="83"/>
      <c r="Z58" s="83"/>
      <c r="AA58" s="83"/>
      <c r="AB58" s="83"/>
      <c r="AC58" s="83"/>
      <c r="AD58" s="83"/>
      <c r="AE58" s="472"/>
      <c r="AF58" s="472"/>
      <c r="AG58" s="472"/>
      <c r="AH58" s="472"/>
      <c r="AI58" s="472"/>
      <c r="AJ58" s="472"/>
      <c r="AK58" s="472"/>
      <c r="AL58" s="472"/>
      <c r="AM58" s="472"/>
      <c r="AN58" s="472"/>
      <c r="AO58" s="472"/>
      <c r="AP58" s="472"/>
      <c r="AQ58" s="472"/>
      <c r="AR58" s="49"/>
      <c r="AS58" s="49"/>
      <c r="AT58" s="49"/>
      <c r="AU58" s="49"/>
      <c r="AV58" s="49"/>
      <c r="AW58" s="49"/>
      <c r="AX58" s="49"/>
      <c r="AY58" s="49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</row>
    <row r="59" spans="1:64" ht="6.75" customHeight="1"/>
    <row r="62" spans="1:64" ht="30" customHeight="1">
      <c r="B62" s="257"/>
      <c r="C62" s="258" t="s">
        <v>247</v>
      </c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60"/>
      <c r="V62" s="257"/>
      <c r="W62" s="258" t="s">
        <v>258</v>
      </c>
      <c r="X62" s="273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60"/>
    </row>
    <row r="63" spans="1:64" ht="30" customHeight="1">
      <c r="B63" s="250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395">
        <f>SUM(N65:R69)-N71</f>
        <v>0</v>
      </c>
      <c r="N63" s="395"/>
      <c r="O63" s="395"/>
      <c r="P63" s="395"/>
      <c r="Q63" s="395"/>
      <c r="R63" s="395"/>
      <c r="S63" s="251"/>
      <c r="V63" s="250"/>
      <c r="W63" s="23"/>
      <c r="X63" s="274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51"/>
    </row>
    <row r="64" spans="1:64" ht="20.100000000000001" customHeight="1">
      <c r="B64" s="250"/>
      <c r="C64" s="261" t="s">
        <v>248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51"/>
      <c r="V64" s="250"/>
      <c r="W64" s="267" t="s">
        <v>255</v>
      </c>
      <c r="X64" s="268"/>
      <c r="Y64" s="269"/>
      <c r="Z64" s="269"/>
      <c r="AA64" s="269"/>
      <c r="AB64" s="269"/>
      <c r="AC64" s="269"/>
      <c r="AD64" s="269"/>
      <c r="AE64" s="269"/>
      <c r="AF64" s="396">
        <f>SUMIFS(時間計算!S23:S37,時間計算!C23:C37,"同行援護",時間計算!D23:D37,"&lt;&gt;通院")</f>
        <v>0</v>
      </c>
      <c r="AG64" s="396"/>
      <c r="AH64" s="396"/>
      <c r="AI64" s="396"/>
      <c r="AJ64" s="396"/>
      <c r="AK64" s="251"/>
    </row>
    <row r="65" spans="2:37" ht="20.100000000000001" customHeight="1">
      <c r="B65" s="250"/>
      <c r="C65" s="252" t="s">
        <v>249</v>
      </c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394">
        <f>SUMIF(時間計算!C5:C19,"居宅介護",時間計算!S5:S19)</f>
        <v>0</v>
      </c>
      <c r="O65" s="394"/>
      <c r="P65" s="394"/>
      <c r="Q65" s="394"/>
      <c r="R65" s="394"/>
      <c r="S65" s="251"/>
      <c r="V65" s="250"/>
      <c r="W65" s="270" t="s">
        <v>256</v>
      </c>
      <c r="X65" s="271"/>
      <c r="Y65" s="272"/>
      <c r="Z65" s="272"/>
      <c r="AA65" s="272"/>
      <c r="AB65" s="272"/>
      <c r="AC65" s="272"/>
      <c r="AD65" s="272"/>
      <c r="AE65" s="272"/>
      <c r="AF65" s="397">
        <f>SUMIFS(時間計算!S23:S37,時間計算!C23:C37,"行動援護",時間計算!D23:D37,"&lt;&gt;通院")</f>
        <v>0</v>
      </c>
      <c r="AG65" s="397"/>
      <c r="AH65" s="397"/>
      <c r="AI65" s="397"/>
      <c r="AJ65" s="397"/>
      <c r="AK65" s="251"/>
    </row>
    <row r="66" spans="2:37" ht="20.100000000000001" customHeight="1">
      <c r="B66" s="250"/>
      <c r="C66" s="254" t="s">
        <v>250</v>
      </c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375">
        <f>SUMIF(時間計算!C5:C19,"家事援助",時間計算!S5:S19)</f>
        <v>0</v>
      </c>
      <c r="O66" s="375"/>
      <c r="P66" s="375"/>
      <c r="Q66" s="375"/>
      <c r="R66" s="375"/>
      <c r="S66" s="251"/>
      <c r="V66" s="250"/>
      <c r="W66" s="270" t="s">
        <v>257</v>
      </c>
      <c r="X66" s="271"/>
      <c r="Y66" s="272"/>
      <c r="Z66" s="272"/>
      <c r="AA66" s="272"/>
      <c r="AB66" s="272"/>
      <c r="AC66" s="272"/>
      <c r="AD66" s="272"/>
      <c r="AE66" s="272"/>
      <c r="AF66" s="397">
        <f>SUMIFS(時間計算!S23:S37,時間計算!C23:C37,"移動支援",時間計算!D23:D37,"&lt;&gt;通院")</f>
        <v>0</v>
      </c>
      <c r="AG66" s="397"/>
      <c r="AH66" s="397"/>
      <c r="AI66" s="397"/>
      <c r="AJ66" s="397"/>
      <c r="AK66" s="251"/>
    </row>
    <row r="67" spans="2:37" ht="20.100000000000001" customHeight="1">
      <c r="B67" s="250"/>
      <c r="C67" s="254" t="s">
        <v>251</v>
      </c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375">
        <f>SUMIF(時間計算!C5:C19,"通院等介助",時間計算!S5:S19)</f>
        <v>0</v>
      </c>
      <c r="O67" s="375"/>
      <c r="P67" s="375"/>
      <c r="Q67" s="375"/>
      <c r="R67" s="375"/>
      <c r="S67" s="251"/>
      <c r="V67" s="250"/>
      <c r="W67" s="23"/>
      <c r="X67" s="274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51"/>
    </row>
    <row r="68" spans="2:37" ht="20.100000000000001" customHeight="1">
      <c r="B68" s="250"/>
      <c r="C68" s="262" t="s">
        <v>253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375">
        <f>SUMIF(時間計算!D23:D37,"通院",時間計算!S23:S37)</f>
        <v>0</v>
      </c>
      <c r="O68" s="375"/>
      <c r="P68" s="375"/>
      <c r="Q68" s="375"/>
      <c r="R68" s="375"/>
      <c r="S68" s="251"/>
      <c r="V68" s="263"/>
      <c r="W68" s="264"/>
      <c r="X68" s="266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5"/>
    </row>
    <row r="69" spans="2:37" ht="20.100000000000001" customHeight="1">
      <c r="B69" s="250"/>
      <c r="C69" s="254" t="s">
        <v>252</v>
      </c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375">
        <f>SUMIF(時間計算!C5:C19,"重度訪問",時間計算!S5:S19)</f>
        <v>0</v>
      </c>
      <c r="O69" s="375"/>
      <c r="P69" s="375"/>
      <c r="Q69" s="375"/>
      <c r="R69" s="375"/>
      <c r="S69" s="251"/>
    </row>
    <row r="70" spans="2:37" ht="20.100000000000001" customHeight="1">
      <c r="B70" s="250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51"/>
    </row>
    <row r="71" spans="2:37" ht="20.100000000000001" customHeight="1">
      <c r="B71" s="250"/>
      <c r="C71" s="256" t="s">
        <v>254</v>
      </c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415">
        <f>SUM(時間計算!T5:T10)+SUM(時間計算!T14:T19)</f>
        <v>0</v>
      </c>
      <c r="O71" s="415"/>
      <c r="P71" s="415"/>
      <c r="Q71" s="415"/>
      <c r="R71" s="415"/>
      <c r="S71" s="251"/>
    </row>
    <row r="72" spans="2:37" ht="20.100000000000001" customHeight="1">
      <c r="B72" s="263"/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5"/>
    </row>
    <row r="73" spans="2:37" ht="20.100000000000001" customHeight="1"/>
    <row r="74" spans="2:37" ht="20.100000000000001" customHeight="1"/>
  </sheetData>
  <sheetProtection formatCells="0" formatColumns="0" formatRows="0" insertColumns="0" insertRows="0" deleteColumns="0" deleteRows="0"/>
  <dataConsolidate/>
  <mergeCells count="102">
    <mergeCell ref="A27:A30"/>
    <mergeCell ref="L13:BL13"/>
    <mergeCell ref="I18:BL18"/>
    <mergeCell ref="I19:BL19"/>
    <mergeCell ref="A58:H58"/>
    <mergeCell ref="A57:H57"/>
    <mergeCell ref="I57:U57"/>
    <mergeCell ref="AE57:AQ57"/>
    <mergeCell ref="AZ57:BL57"/>
    <mergeCell ref="I58:U58"/>
    <mergeCell ref="AE58:AQ58"/>
    <mergeCell ref="AE55:AQ55"/>
    <mergeCell ref="AZ55:BL55"/>
    <mergeCell ref="T43:W46"/>
    <mergeCell ref="T39:W42"/>
    <mergeCell ref="T35:W38"/>
    <mergeCell ref="T31:W34"/>
    <mergeCell ref="AN43:AV46"/>
    <mergeCell ref="AN39:AV42"/>
    <mergeCell ref="AN35:AV38"/>
    <mergeCell ref="AW43:AZ46"/>
    <mergeCell ref="A43:A46"/>
    <mergeCell ref="A39:A42"/>
    <mergeCell ref="A35:A38"/>
    <mergeCell ref="A31:A34"/>
    <mergeCell ref="BG1:BL1"/>
    <mergeCell ref="AZ9:BL9"/>
    <mergeCell ref="AZ4:BL4"/>
    <mergeCell ref="AZ6:BL6"/>
    <mergeCell ref="AE4:AQ4"/>
    <mergeCell ref="AE6:AQ6"/>
    <mergeCell ref="AC9:AQ9"/>
    <mergeCell ref="A9:D9"/>
    <mergeCell ref="K9:P9"/>
    <mergeCell ref="Q9:U9"/>
    <mergeCell ref="A23:A26"/>
    <mergeCell ref="B23:J26"/>
    <mergeCell ref="K23:S26"/>
    <mergeCell ref="T23:W26"/>
    <mergeCell ref="AN23:AV26"/>
    <mergeCell ref="I4:U4"/>
    <mergeCell ref="I6:U6"/>
    <mergeCell ref="I7:U7"/>
    <mergeCell ref="AE7:AQ7"/>
    <mergeCell ref="E9:J9"/>
    <mergeCell ref="A6:H6"/>
    <mergeCell ref="A11:H13"/>
    <mergeCell ref="I11:K12"/>
    <mergeCell ref="I13:K13"/>
    <mergeCell ref="AN21:AV22"/>
    <mergeCell ref="A14:H15"/>
    <mergeCell ref="A21:A22"/>
    <mergeCell ref="B21:J22"/>
    <mergeCell ref="K21:S22"/>
    <mergeCell ref="T21:W22"/>
    <mergeCell ref="B16:H17"/>
    <mergeCell ref="B18:H19"/>
    <mergeCell ref="L11:BL11"/>
    <mergeCell ref="L12:BL12"/>
    <mergeCell ref="K35:S38"/>
    <mergeCell ref="K39:S42"/>
    <mergeCell ref="K43:S46"/>
    <mergeCell ref="B31:J34"/>
    <mergeCell ref="N71:R71"/>
    <mergeCell ref="I14:BL14"/>
    <mergeCell ref="I15:BL15"/>
    <mergeCell ref="I16:BL16"/>
    <mergeCell ref="I17:BL17"/>
    <mergeCell ref="BA27:BL30"/>
    <mergeCell ref="AW27:AZ30"/>
    <mergeCell ref="K27:S30"/>
    <mergeCell ref="B27:J30"/>
    <mergeCell ref="BA21:BL22"/>
    <mergeCell ref="BA23:BL26"/>
    <mergeCell ref="T27:W30"/>
    <mergeCell ref="AW21:AZ22"/>
    <mergeCell ref="AN27:AV30"/>
    <mergeCell ref="AW23:AZ26"/>
    <mergeCell ref="AF66:AJ66"/>
    <mergeCell ref="N66:R66"/>
    <mergeCell ref="N67:R67"/>
    <mergeCell ref="N68:R68"/>
    <mergeCell ref="N69:R69"/>
    <mergeCell ref="AW31:AZ34"/>
    <mergeCell ref="AW35:AZ38"/>
    <mergeCell ref="AW39:AZ42"/>
    <mergeCell ref="AN31:AV34"/>
    <mergeCell ref="N65:R65"/>
    <mergeCell ref="M63:R63"/>
    <mergeCell ref="AF64:AJ64"/>
    <mergeCell ref="AF65:AJ65"/>
    <mergeCell ref="AH48:BL48"/>
    <mergeCell ref="BA39:BL42"/>
    <mergeCell ref="BA35:BL38"/>
    <mergeCell ref="BA31:BL34"/>
    <mergeCell ref="BA43:BL46"/>
    <mergeCell ref="BG50:BL52"/>
    <mergeCell ref="I55:U55"/>
    <mergeCell ref="B39:J42"/>
    <mergeCell ref="B35:J38"/>
    <mergeCell ref="B43:J46"/>
    <mergeCell ref="K31:S34"/>
  </mergeCells>
  <phoneticPr fontId="2"/>
  <dataValidations count="2">
    <dataValidation imeMode="hiragana" allowBlank="1" showInputMessage="1" showErrorMessage="1" sqref="BA23:BL46 Y23:AM46 L11:BL13 B23:S46 I14:BL19 AO27:AV46 AN23 AN27:AN46"/>
    <dataValidation type="list" imeMode="hiragana" allowBlank="1" showInputMessage="1" sqref="T23:W46 AW23:AZ46">
      <formula1>"1か月,2か月,3か月,4か月,5か月,6か月,7か月,8か月,9か月,10か月,11か月,12か月"</formula1>
    </dataValidation>
  </dataValidations>
  <printOptions horizontalCentered="1" verticalCentered="1"/>
  <pageMargins left="0.39370078740157483" right="0.39370078740157483" top="0.59055118110236227" bottom="0" header="0.31496062992125984" footer="0.19685039370078741"/>
  <pageSetup paperSize="9" scale="71" fitToHeight="0" orientation="landscape" r:id="rId1"/>
  <headerFooter alignWithMargins="0"/>
  <rowBreaks count="1" manualBreakCount="1">
    <brk id="48" max="6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showGridLines="0" view="pageBreakPreview" zoomScale="80" zoomScaleNormal="100" zoomScaleSheetLayoutView="80" workbookViewId="0">
      <selection activeCell="S44" sqref="S44:Y44"/>
    </sheetView>
  </sheetViews>
  <sheetFormatPr defaultColWidth="2.125" defaultRowHeight="13.5"/>
  <cols>
    <col min="1" max="53" width="3.125" style="6" customWidth="1"/>
    <col min="54" max="54" width="0.875" style="6" customWidth="1"/>
    <col min="55" max="55" width="5.125" style="6" customWidth="1"/>
    <col min="56" max="63" width="3.125" style="6" customWidth="1"/>
    <col min="64" max="16384" width="2.125" style="6"/>
  </cols>
  <sheetData>
    <row r="1" spans="1:64" ht="27.75" customHeight="1">
      <c r="BF1" s="453" t="s">
        <v>52</v>
      </c>
      <c r="BG1" s="454"/>
      <c r="BH1" s="454"/>
      <c r="BI1" s="454"/>
      <c r="BJ1" s="454"/>
      <c r="BK1" s="455"/>
    </row>
    <row r="2" spans="1:64" ht="18.75">
      <c r="A2" s="1" t="s">
        <v>66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</row>
    <row r="3" spans="1:64" ht="6.75" customHeight="1"/>
    <row r="4" spans="1:64" ht="19.5" customHeight="1">
      <c r="A4" s="14" t="s">
        <v>97</v>
      </c>
      <c r="B4" s="15"/>
      <c r="C4" s="15"/>
      <c r="D4" s="15"/>
      <c r="E4" s="15"/>
      <c r="F4" s="15"/>
      <c r="G4" s="15"/>
      <c r="H4" s="15"/>
      <c r="I4" s="456" t="str">
        <f>IF(入力シート!D3="","",入力シート!D3)</f>
        <v/>
      </c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8"/>
      <c r="V4" s="15" t="s">
        <v>104</v>
      </c>
      <c r="W4" s="15"/>
      <c r="X4" s="15"/>
      <c r="Y4" s="15"/>
      <c r="Z4" s="15"/>
      <c r="AA4" s="15"/>
      <c r="AB4" s="15"/>
      <c r="AC4" s="15"/>
      <c r="AD4" s="459" t="str">
        <f>IF(入力シート!D20="","",IF(入力シート!D20="区分無","区分無","区分"&amp;入力シート!D20))</f>
        <v/>
      </c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10"/>
      <c r="AQ4" s="15" t="s">
        <v>103</v>
      </c>
      <c r="AR4" s="15"/>
      <c r="AS4" s="15"/>
      <c r="AT4" s="15"/>
      <c r="AU4" s="15"/>
      <c r="AV4" s="15"/>
      <c r="AW4" s="15"/>
      <c r="AX4" s="15"/>
      <c r="AY4" s="456" t="str">
        <f>IF(入力シート!D24="","",入力シート!D24)</f>
        <v/>
      </c>
      <c r="AZ4" s="457"/>
      <c r="BA4" s="457"/>
      <c r="BB4" s="457"/>
      <c r="BC4" s="457"/>
      <c r="BD4" s="457"/>
      <c r="BE4" s="457"/>
      <c r="BF4" s="457"/>
      <c r="BG4" s="457"/>
      <c r="BH4" s="457"/>
      <c r="BI4" s="457"/>
      <c r="BJ4" s="457"/>
      <c r="BK4" s="458"/>
    </row>
    <row r="5" spans="1:64" s="11" customFormat="1" ht="19.5" hidden="1" customHeight="1">
      <c r="A5" s="14" t="s">
        <v>24</v>
      </c>
      <c r="B5" s="15"/>
      <c r="C5" s="15"/>
      <c r="D5" s="15"/>
      <c r="E5" s="15"/>
      <c r="F5" s="15"/>
      <c r="G5" s="15"/>
      <c r="H5" s="15"/>
      <c r="I5" s="531" t="s">
        <v>20</v>
      </c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3"/>
      <c r="V5" s="15" t="s">
        <v>23</v>
      </c>
      <c r="W5" s="15"/>
      <c r="X5" s="15"/>
      <c r="Y5" s="15"/>
      <c r="Z5" s="15"/>
      <c r="AA5" s="15"/>
      <c r="AB5" s="15"/>
      <c r="AC5" s="15"/>
      <c r="AD5" s="531"/>
      <c r="AE5" s="532"/>
      <c r="AF5" s="532"/>
      <c r="AG5" s="532"/>
      <c r="AH5" s="532"/>
      <c r="AI5" s="532"/>
      <c r="AJ5" s="532"/>
      <c r="AK5" s="532"/>
      <c r="AL5" s="532"/>
      <c r="AM5" s="532"/>
      <c r="AN5" s="532"/>
      <c r="AO5" s="532"/>
      <c r="AP5" s="533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</row>
    <row r="6" spans="1:64" ht="19.5" customHeight="1">
      <c r="A6" s="476" t="s">
        <v>98</v>
      </c>
      <c r="B6" s="477"/>
      <c r="C6" s="477"/>
      <c r="D6" s="477"/>
      <c r="E6" s="477"/>
      <c r="F6" s="477"/>
      <c r="G6" s="477"/>
      <c r="H6" s="478"/>
      <c r="I6" s="456" t="str">
        <f>IF(入力シート!D27="","",入力シート!D27)</f>
        <v/>
      </c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8"/>
      <c r="V6" s="15" t="s">
        <v>105</v>
      </c>
      <c r="W6" s="15"/>
      <c r="X6" s="15"/>
      <c r="Y6" s="15"/>
      <c r="Z6" s="15"/>
      <c r="AA6" s="15"/>
      <c r="AB6" s="15"/>
      <c r="AC6" s="15"/>
      <c r="AD6" s="456" t="str">
        <f>IF(入力シート!D29="","",入力シート!D29)</f>
        <v/>
      </c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8"/>
      <c r="AQ6" s="15" t="s">
        <v>102</v>
      </c>
      <c r="AR6" s="15"/>
      <c r="AS6" s="15"/>
      <c r="AT6" s="15"/>
      <c r="AU6" s="15"/>
      <c r="AV6" s="15"/>
      <c r="AW6" s="15"/>
      <c r="AX6" s="15"/>
      <c r="AY6" s="456" t="str">
        <f>IF(入力シート!D25="","",入力シート!D25)</f>
        <v/>
      </c>
      <c r="AZ6" s="457"/>
      <c r="BA6" s="457"/>
      <c r="BB6" s="457"/>
      <c r="BC6" s="457"/>
      <c r="BD6" s="457"/>
      <c r="BE6" s="457"/>
      <c r="BF6" s="457"/>
      <c r="BG6" s="457"/>
      <c r="BH6" s="457"/>
      <c r="BI6" s="457"/>
      <c r="BJ6" s="457"/>
      <c r="BK6" s="458"/>
      <c r="BL6" s="11"/>
    </row>
    <row r="7" spans="1:64" ht="19.5" customHeight="1">
      <c r="A7" s="48" t="s">
        <v>106</v>
      </c>
      <c r="B7" s="15"/>
      <c r="C7" s="15"/>
      <c r="D7" s="15"/>
      <c r="E7" s="15"/>
      <c r="F7" s="15"/>
      <c r="G7" s="15"/>
      <c r="H7" s="15"/>
      <c r="I7" s="456" t="str">
        <f>IF(入力シート!D30="","",入力シート!D30)</f>
        <v/>
      </c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8"/>
      <c r="V7" s="82"/>
      <c r="W7" s="83"/>
      <c r="X7" s="83"/>
      <c r="Y7" s="83"/>
      <c r="Z7" s="83"/>
      <c r="AA7" s="83"/>
      <c r="AB7" s="83"/>
      <c r="AC7" s="83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49"/>
      <c r="AR7" s="49"/>
      <c r="AS7" s="49"/>
      <c r="AT7" s="49"/>
      <c r="AU7" s="49"/>
      <c r="AV7" s="49"/>
      <c r="AW7" s="49"/>
      <c r="AX7" s="49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11"/>
    </row>
    <row r="8" spans="1:64" ht="6.75" customHeight="1"/>
    <row r="9" spans="1:64" ht="19.5" customHeight="1">
      <c r="A9" s="14" t="s">
        <v>107</v>
      </c>
      <c r="B9" s="15"/>
      <c r="C9" s="15"/>
      <c r="D9" s="15"/>
      <c r="E9" s="15"/>
      <c r="F9" s="15"/>
      <c r="G9" s="15"/>
      <c r="H9" s="15"/>
      <c r="I9" s="534" t="str">
        <f>IF(入力シート!D40="","",入力シート!D40)</f>
        <v/>
      </c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6"/>
    </row>
    <row r="10" spans="1:64" ht="6.75" customHeight="1"/>
    <row r="11" spans="1:64">
      <c r="A11" s="16"/>
      <c r="B11" s="17"/>
      <c r="C11" s="17"/>
      <c r="D11" s="17"/>
      <c r="E11" s="18" t="s">
        <v>8</v>
      </c>
      <c r="F11" s="18"/>
      <c r="G11" s="18"/>
      <c r="H11" s="18"/>
      <c r="I11" s="18"/>
      <c r="J11" s="18"/>
      <c r="K11" s="18"/>
      <c r="L11" s="18" t="s">
        <v>9</v>
      </c>
      <c r="M11" s="18"/>
      <c r="N11" s="18"/>
      <c r="O11" s="18"/>
      <c r="P11" s="18"/>
      <c r="Q11" s="18"/>
      <c r="R11" s="18"/>
      <c r="S11" s="18" t="s">
        <v>10</v>
      </c>
      <c r="T11" s="18"/>
      <c r="U11" s="18"/>
      <c r="V11" s="18"/>
      <c r="W11" s="18"/>
      <c r="X11" s="18"/>
      <c r="Y11" s="18"/>
      <c r="Z11" s="18" t="s">
        <v>11</v>
      </c>
      <c r="AA11" s="18"/>
      <c r="AB11" s="18"/>
      <c r="AC11" s="18"/>
      <c r="AD11" s="18"/>
      <c r="AE11" s="18"/>
      <c r="AF11" s="18"/>
      <c r="AG11" s="18" t="s">
        <v>12</v>
      </c>
      <c r="AH11" s="18"/>
      <c r="AI11" s="18"/>
      <c r="AJ11" s="18"/>
      <c r="AK11" s="18"/>
      <c r="AL11" s="18"/>
      <c r="AM11" s="18"/>
      <c r="AN11" s="18" t="s">
        <v>13</v>
      </c>
      <c r="AO11" s="18"/>
      <c r="AP11" s="18"/>
      <c r="AQ11" s="18"/>
      <c r="AR11" s="18"/>
      <c r="AS11" s="18"/>
      <c r="AT11" s="18"/>
      <c r="AU11" s="18" t="s">
        <v>14</v>
      </c>
      <c r="AV11" s="18"/>
      <c r="AW11" s="18"/>
      <c r="AX11" s="18"/>
      <c r="AY11" s="18"/>
      <c r="AZ11" s="18"/>
      <c r="BA11" s="18"/>
      <c r="BB11" s="18" t="s">
        <v>15</v>
      </c>
      <c r="BC11" s="18"/>
      <c r="BD11" s="18"/>
      <c r="BE11" s="18"/>
      <c r="BF11" s="18"/>
      <c r="BG11" s="18"/>
      <c r="BH11" s="18"/>
      <c r="BI11" s="18"/>
      <c r="BJ11" s="18"/>
      <c r="BK11" s="19"/>
    </row>
    <row r="12" spans="1:64" ht="12" customHeight="1">
      <c r="A12" s="20"/>
      <c r="B12" s="21"/>
      <c r="C12" s="21"/>
      <c r="D12" s="22"/>
      <c r="E12" s="537"/>
      <c r="F12" s="538"/>
      <c r="G12" s="538"/>
      <c r="H12" s="538"/>
      <c r="I12" s="538"/>
      <c r="J12" s="538"/>
      <c r="K12" s="539"/>
      <c r="L12" s="537"/>
      <c r="M12" s="538"/>
      <c r="N12" s="538"/>
      <c r="O12" s="538"/>
      <c r="P12" s="538"/>
      <c r="Q12" s="538"/>
      <c r="R12" s="539"/>
      <c r="S12" s="537"/>
      <c r="T12" s="538"/>
      <c r="U12" s="538"/>
      <c r="V12" s="538"/>
      <c r="W12" s="538"/>
      <c r="X12" s="538"/>
      <c r="Y12" s="539"/>
      <c r="Z12" s="537"/>
      <c r="AA12" s="538"/>
      <c r="AB12" s="538"/>
      <c r="AC12" s="538"/>
      <c r="AD12" s="538"/>
      <c r="AE12" s="538"/>
      <c r="AF12" s="539"/>
      <c r="AG12" s="537"/>
      <c r="AH12" s="538"/>
      <c r="AI12" s="538"/>
      <c r="AJ12" s="538"/>
      <c r="AK12" s="538"/>
      <c r="AL12" s="538"/>
      <c r="AM12" s="539"/>
      <c r="AN12" s="537"/>
      <c r="AO12" s="538"/>
      <c r="AP12" s="538"/>
      <c r="AQ12" s="538"/>
      <c r="AR12" s="538"/>
      <c r="AS12" s="538"/>
      <c r="AT12" s="539"/>
      <c r="AU12" s="537"/>
      <c r="AV12" s="538"/>
      <c r="AW12" s="538"/>
      <c r="AX12" s="538"/>
      <c r="AY12" s="538"/>
      <c r="AZ12" s="538"/>
      <c r="BA12" s="539"/>
      <c r="BB12" s="512"/>
      <c r="BC12" s="513"/>
      <c r="BD12" s="513"/>
      <c r="BE12" s="513"/>
      <c r="BF12" s="513"/>
      <c r="BG12" s="513"/>
      <c r="BH12" s="513"/>
      <c r="BI12" s="513"/>
      <c r="BJ12" s="513"/>
      <c r="BK12" s="514"/>
    </row>
    <row r="13" spans="1:64" ht="12" customHeight="1">
      <c r="A13" s="526"/>
      <c r="B13" s="525"/>
      <c r="C13" s="525"/>
      <c r="D13" s="527"/>
      <c r="E13" s="540"/>
      <c r="F13" s="541"/>
      <c r="G13" s="541"/>
      <c r="H13" s="541"/>
      <c r="I13" s="541"/>
      <c r="J13" s="541"/>
      <c r="K13" s="542"/>
      <c r="L13" s="540"/>
      <c r="M13" s="541"/>
      <c r="N13" s="541"/>
      <c r="O13" s="541"/>
      <c r="P13" s="541"/>
      <c r="Q13" s="541"/>
      <c r="R13" s="542"/>
      <c r="S13" s="540"/>
      <c r="T13" s="541"/>
      <c r="U13" s="541"/>
      <c r="V13" s="541"/>
      <c r="W13" s="541"/>
      <c r="X13" s="541"/>
      <c r="Y13" s="542"/>
      <c r="Z13" s="540"/>
      <c r="AA13" s="541"/>
      <c r="AB13" s="541"/>
      <c r="AC13" s="541"/>
      <c r="AD13" s="541"/>
      <c r="AE13" s="541"/>
      <c r="AF13" s="542"/>
      <c r="AG13" s="540"/>
      <c r="AH13" s="541"/>
      <c r="AI13" s="541"/>
      <c r="AJ13" s="541"/>
      <c r="AK13" s="541"/>
      <c r="AL13" s="541"/>
      <c r="AM13" s="542"/>
      <c r="AN13" s="540"/>
      <c r="AO13" s="541"/>
      <c r="AP13" s="541"/>
      <c r="AQ13" s="541"/>
      <c r="AR13" s="541"/>
      <c r="AS13" s="541"/>
      <c r="AT13" s="542"/>
      <c r="AU13" s="540"/>
      <c r="AV13" s="541"/>
      <c r="AW13" s="541"/>
      <c r="AX13" s="541"/>
      <c r="AY13" s="541"/>
      <c r="AZ13" s="541"/>
      <c r="BA13" s="542"/>
      <c r="BB13" s="494"/>
      <c r="BC13" s="495"/>
      <c r="BD13" s="495"/>
      <c r="BE13" s="495"/>
      <c r="BF13" s="495"/>
      <c r="BG13" s="495"/>
      <c r="BH13" s="495"/>
      <c r="BI13" s="495"/>
      <c r="BJ13" s="495"/>
      <c r="BK13" s="496"/>
    </row>
    <row r="14" spans="1:64" ht="12" customHeight="1">
      <c r="A14" s="524">
        <v>0.25</v>
      </c>
      <c r="B14" s="525"/>
      <c r="C14" s="525"/>
      <c r="D14" s="527"/>
      <c r="E14" s="543"/>
      <c r="F14" s="544"/>
      <c r="G14" s="544"/>
      <c r="H14" s="544"/>
      <c r="I14" s="544"/>
      <c r="J14" s="544"/>
      <c r="K14" s="545"/>
      <c r="L14" s="543"/>
      <c r="M14" s="544"/>
      <c r="N14" s="544"/>
      <c r="O14" s="544"/>
      <c r="P14" s="544"/>
      <c r="Q14" s="544"/>
      <c r="R14" s="545"/>
      <c r="S14" s="543"/>
      <c r="T14" s="544"/>
      <c r="U14" s="544"/>
      <c r="V14" s="544"/>
      <c r="W14" s="544"/>
      <c r="X14" s="544"/>
      <c r="Y14" s="545"/>
      <c r="Z14" s="543"/>
      <c r="AA14" s="544"/>
      <c r="AB14" s="544"/>
      <c r="AC14" s="544"/>
      <c r="AD14" s="544"/>
      <c r="AE14" s="544"/>
      <c r="AF14" s="545"/>
      <c r="AG14" s="543"/>
      <c r="AH14" s="544"/>
      <c r="AI14" s="544"/>
      <c r="AJ14" s="544"/>
      <c r="AK14" s="544"/>
      <c r="AL14" s="544"/>
      <c r="AM14" s="545"/>
      <c r="AN14" s="543"/>
      <c r="AO14" s="544"/>
      <c r="AP14" s="544"/>
      <c r="AQ14" s="544"/>
      <c r="AR14" s="544"/>
      <c r="AS14" s="544"/>
      <c r="AT14" s="545"/>
      <c r="AU14" s="543"/>
      <c r="AV14" s="544"/>
      <c r="AW14" s="544"/>
      <c r="AX14" s="544"/>
      <c r="AY14" s="544"/>
      <c r="AZ14" s="544"/>
      <c r="BA14" s="545"/>
      <c r="BB14" s="494"/>
      <c r="BC14" s="495"/>
      <c r="BD14" s="495"/>
      <c r="BE14" s="495"/>
      <c r="BF14" s="495"/>
      <c r="BG14" s="495"/>
      <c r="BH14" s="495"/>
      <c r="BI14" s="495"/>
      <c r="BJ14" s="495"/>
      <c r="BK14" s="496"/>
    </row>
    <row r="15" spans="1:64" ht="12" customHeight="1">
      <c r="A15" s="526"/>
      <c r="B15" s="525"/>
      <c r="C15" s="525"/>
      <c r="D15" s="525"/>
      <c r="E15" s="540"/>
      <c r="F15" s="541"/>
      <c r="G15" s="541"/>
      <c r="H15" s="541"/>
      <c r="I15" s="541"/>
      <c r="J15" s="541"/>
      <c r="K15" s="542"/>
      <c r="L15" s="540"/>
      <c r="M15" s="541"/>
      <c r="N15" s="541"/>
      <c r="O15" s="541"/>
      <c r="P15" s="541"/>
      <c r="Q15" s="541"/>
      <c r="R15" s="542"/>
      <c r="S15" s="541"/>
      <c r="T15" s="541"/>
      <c r="U15" s="541"/>
      <c r="V15" s="541"/>
      <c r="W15" s="541"/>
      <c r="X15" s="541"/>
      <c r="Y15" s="542"/>
      <c r="Z15" s="540"/>
      <c r="AA15" s="541"/>
      <c r="AB15" s="541"/>
      <c r="AC15" s="541"/>
      <c r="AD15" s="541"/>
      <c r="AE15" s="541"/>
      <c r="AF15" s="542"/>
      <c r="AG15" s="540"/>
      <c r="AH15" s="541"/>
      <c r="AI15" s="541"/>
      <c r="AJ15" s="541"/>
      <c r="AK15" s="541"/>
      <c r="AL15" s="541"/>
      <c r="AM15" s="542"/>
      <c r="AN15" s="540"/>
      <c r="AO15" s="541"/>
      <c r="AP15" s="541"/>
      <c r="AQ15" s="541"/>
      <c r="AR15" s="541"/>
      <c r="AS15" s="541"/>
      <c r="AT15" s="542"/>
      <c r="AU15" s="540"/>
      <c r="AV15" s="541"/>
      <c r="AW15" s="541"/>
      <c r="AX15" s="541"/>
      <c r="AY15" s="541"/>
      <c r="AZ15" s="541"/>
      <c r="BA15" s="542"/>
      <c r="BB15" s="494"/>
      <c r="BC15" s="495"/>
      <c r="BD15" s="495"/>
      <c r="BE15" s="495"/>
      <c r="BF15" s="495"/>
      <c r="BG15" s="495"/>
      <c r="BH15" s="495"/>
      <c r="BI15" s="495"/>
      <c r="BJ15" s="495"/>
      <c r="BK15" s="496"/>
    </row>
    <row r="16" spans="1:64" ht="12" customHeight="1">
      <c r="A16" s="24"/>
      <c r="B16" s="25"/>
      <c r="C16" s="25"/>
      <c r="D16" s="322"/>
      <c r="E16" s="543"/>
      <c r="F16" s="544"/>
      <c r="G16" s="544"/>
      <c r="H16" s="544"/>
      <c r="I16" s="544"/>
      <c r="J16" s="544"/>
      <c r="K16" s="545"/>
      <c r="L16" s="543"/>
      <c r="M16" s="544"/>
      <c r="N16" s="544"/>
      <c r="O16" s="544"/>
      <c r="P16" s="544"/>
      <c r="Q16" s="544"/>
      <c r="R16" s="545"/>
      <c r="S16" s="544"/>
      <c r="T16" s="544"/>
      <c r="U16" s="544"/>
      <c r="V16" s="544"/>
      <c r="W16" s="544"/>
      <c r="X16" s="544"/>
      <c r="Y16" s="545"/>
      <c r="Z16" s="543"/>
      <c r="AA16" s="544"/>
      <c r="AB16" s="544"/>
      <c r="AC16" s="544"/>
      <c r="AD16" s="544"/>
      <c r="AE16" s="544"/>
      <c r="AF16" s="545"/>
      <c r="AG16" s="543"/>
      <c r="AH16" s="544"/>
      <c r="AI16" s="544"/>
      <c r="AJ16" s="544"/>
      <c r="AK16" s="544"/>
      <c r="AL16" s="544"/>
      <c r="AM16" s="545"/>
      <c r="AN16" s="543"/>
      <c r="AO16" s="544"/>
      <c r="AP16" s="544"/>
      <c r="AQ16" s="544"/>
      <c r="AR16" s="544"/>
      <c r="AS16" s="544"/>
      <c r="AT16" s="545"/>
      <c r="AU16" s="543"/>
      <c r="AV16" s="544"/>
      <c r="AW16" s="544"/>
      <c r="AX16" s="544"/>
      <c r="AY16" s="544"/>
      <c r="AZ16" s="544"/>
      <c r="BA16" s="545"/>
      <c r="BB16" s="494"/>
      <c r="BC16" s="495"/>
      <c r="BD16" s="495"/>
      <c r="BE16" s="495"/>
      <c r="BF16" s="495"/>
      <c r="BG16" s="495"/>
      <c r="BH16" s="495"/>
      <c r="BI16" s="495"/>
      <c r="BJ16" s="495"/>
      <c r="BK16" s="496"/>
    </row>
    <row r="17" spans="1:63" ht="12" customHeight="1">
      <c r="A17" s="24"/>
      <c r="B17" s="25"/>
      <c r="C17" s="25"/>
      <c r="D17" s="322"/>
      <c r="E17" s="540"/>
      <c r="F17" s="541"/>
      <c r="G17" s="541"/>
      <c r="H17" s="541"/>
      <c r="I17" s="541"/>
      <c r="J17" s="541"/>
      <c r="K17" s="542"/>
      <c r="L17" s="540"/>
      <c r="M17" s="541"/>
      <c r="N17" s="541"/>
      <c r="O17" s="541"/>
      <c r="P17" s="541"/>
      <c r="Q17" s="541"/>
      <c r="R17" s="542"/>
      <c r="S17" s="541"/>
      <c r="T17" s="541"/>
      <c r="U17" s="541"/>
      <c r="V17" s="541"/>
      <c r="W17" s="541"/>
      <c r="X17" s="541"/>
      <c r="Y17" s="542"/>
      <c r="Z17" s="540"/>
      <c r="AA17" s="541"/>
      <c r="AB17" s="541"/>
      <c r="AC17" s="541"/>
      <c r="AD17" s="541"/>
      <c r="AE17" s="541"/>
      <c r="AF17" s="542"/>
      <c r="AG17" s="540"/>
      <c r="AH17" s="541"/>
      <c r="AI17" s="541"/>
      <c r="AJ17" s="541"/>
      <c r="AK17" s="541"/>
      <c r="AL17" s="541"/>
      <c r="AM17" s="542"/>
      <c r="AN17" s="540"/>
      <c r="AO17" s="541"/>
      <c r="AP17" s="541"/>
      <c r="AQ17" s="541"/>
      <c r="AR17" s="541"/>
      <c r="AS17" s="541"/>
      <c r="AT17" s="542"/>
      <c r="AU17" s="540"/>
      <c r="AV17" s="541"/>
      <c r="AW17" s="541"/>
      <c r="AX17" s="541"/>
      <c r="AY17" s="541"/>
      <c r="AZ17" s="541"/>
      <c r="BA17" s="542"/>
      <c r="BB17" s="494"/>
      <c r="BC17" s="495"/>
      <c r="BD17" s="495"/>
      <c r="BE17" s="495"/>
      <c r="BF17" s="495"/>
      <c r="BG17" s="495"/>
      <c r="BH17" s="495"/>
      <c r="BI17" s="495"/>
      <c r="BJ17" s="495"/>
      <c r="BK17" s="496"/>
    </row>
    <row r="18" spans="1:63" ht="12" customHeight="1">
      <c r="A18" s="524">
        <v>0.33333333333333331</v>
      </c>
      <c r="B18" s="525"/>
      <c r="C18" s="525"/>
      <c r="D18" s="525"/>
      <c r="E18" s="546"/>
      <c r="F18" s="547"/>
      <c r="G18" s="547"/>
      <c r="H18" s="547"/>
      <c r="I18" s="547"/>
      <c r="J18" s="547"/>
      <c r="K18" s="548"/>
      <c r="L18" s="546"/>
      <c r="M18" s="547"/>
      <c r="N18" s="547"/>
      <c r="O18" s="547"/>
      <c r="P18" s="547"/>
      <c r="Q18" s="547"/>
      <c r="R18" s="548"/>
      <c r="S18" s="547"/>
      <c r="T18" s="547"/>
      <c r="U18" s="547"/>
      <c r="V18" s="547"/>
      <c r="W18" s="547"/>
      <c r="X18" s="547"/>
      <c r="Y18" s="548"/>
      <c r="Z18" s="543"/>
      <c r="AA18" s="544"/>
      <c r="AB18" s="544"/>
      <c r="AC18" s="544"/>
      <c r="AD18" s="544"/>
      <c r="AE18" s="544"/>
      <c r="AF18" s="545"/>
      <c r="AG18" s="543"/>
      <c r="AH18" s="544"/>
      <c r="AI18" s="544"/>
      <c r="AJ18" s="544"/>
      <c r="AK18" s="544"/>
      <c r="AL18" s="544"/>
      <c r="AM18" s="545"/>
      <c r="AN18" s="543"/>
      <c r="AO18" s="544"/>
      <c r="AP18" s="544"/>
      <c r="AQ18" s="544"/>
      <c r="AR18" s="544"/>
      <c r="AS18" s="544"/>
      <c r="AT18" s="545"/>
      <c r="AU18" s="543"/>
      <c r="AV18" s="544"/>
      <c r="AW18" s="544"/>
      <c r="AX18" s="544"/>
      <c r="AY18" s="544"/>
      <c r="AZ18" s="544"/>
      <c r="BA18" s="545"/>
      <c r="BB18" s="494"/>
      <c r="BC18" s="495"/>
      <c r="BD18" s="495"/>
      <c r="BE18" s="495"/>
      <c r="BF18" s="495"/>
      <c r="BG18" s="495"/>
      <c r="BH18" s="495"/>
      <c r="BI18" s="495"/>
      <c r="BJ18" s="495"/>
      <c r="BK18" s="496"/>
    </row>
    <row r="19" spans="1:63" ht="12" customHeight="1">
      <c r="A19" s="526"/>
      <c r="B19" s="525"/>
      <c r="C19" s="525"/>
      <c r="D19" s="525"/>
      <c r="E19" s="540"/>
      <c r="F19" s="541"/>
      <c r="G19" s="541"/>
      <c r="H19" s="541"/>
      <c r="I19" s="541"/>
      <c r="J19" s="541"/>
      <c r="K19" s="542"/>
      <c r="L19" s="540"/>
      <c r="M19" s="541"/>
      <c r="N19" s="541"/>
      <c r="O19" s="541"/>
      <c r="P19" s="541"/>
      <c r="Q19" s="541"/>
      <c r="R19" s="542"/>
      <c r="S19" s="541"/>
      <c r="T19" s="541"/>
      <c r="U19" s="541"/>
      <c r="V19" s="541"/>
      <c r="W19" s="541"/>
      <c r="X19" s="541"/>
      <c r="Y19" s="542"/>
      <c r="Z19" s="541"/>
      <c r="AA19" s="541"/>
      <c r="AB19" s="541"/>
      <c r="AC19" s="541"/>
      <c r="AD19" s="541"/>
      <c r="AE19" s="541"/>
      <c r="AF19" s="542"/>
      <c r="AG19" s="540"/>
      <c r="AH19" s="541"/>
      <c r="AI19" s="541"/>
      <c r="AJ19" s="541"/>
      <c r="AK19" s="541"/>
      <c r="AL19" s="541"/>
      <c r="AM19" s="542"/>
      <c r="AN19" s="540"/>
      <c r="AO19" s="541"/>
      <c r="AP19" s="541"/>
      <c r="AQ19" s="541"/>
      <c r="AR19" s="541"/>
      <c r="AS19" s="541"/>
      <c r="AT19" s="542"/>
      <c r="AU19" s="540"/>
      <c r="AV19" s="541"/>
      <c r="AW19" s="541"/>
      <c r="AX19" s="541"/>
      <c r="AY19" s="541"/>
      <c r="AZ19" s="541"/>
      <c r="BA19" s="542"/>
      <c r="BB19" s="494"/>
      <c r="BC19" s="495"/>
      <c r="BD19" s="495"/>
      <c r="BE19" s="495"/>
      <c r="BF19" s="495"/>
      <c r="BG19" s="495"/>
      <c r="BH19" s="495"/>
      <c r="BI19" s="495"/>
      <c r="BJ19" s="495"/>
      <c r="BK19" s="496"/>
    </row>
    <row r="20" spans="1:63" ht="12" customHeight="1">
      <c r="A20" s="24"/>
      <c r="B20" s="25"/>
      <c r="C20" s="25"/>
      <c r="D20" s="327"/>
      <c r="E20" s="543"/>
      <c r="F20" s="544"/>
      <c r="G20" s="544"/>
      <c r="H20" s="544"/>
      <c r="I20" s="544"/>
      <c r="J20" s="544"/>
      <c r="K20" s="545"/>
      <c r="L20" s="543"/>
      <c r="M20" s="544"/>
      <c r="N20" s="544"/>
      <c r="O20" s="544"/>
      <c r="P20" s="544"/>
      <c r="Q20" s="544"/>
      <c r="R20" s="545"/>
      <c r="S20" s="544"/>
      <c r="T20" s="544"/>
      <c r="U20" s="544"/>
      <c r="V20" s="544"/>
      <c r="W20" s="544"/>
      <c r="X20" s="544"/>
      <c r="Y20" s="545"/>
      <c r="Z20" s="544"/>
      <c r="AA20" s="544"/>
      <c r="AB20" s="544"/>
      <c r="AC20" s="544"/>
      <c r="AD20" s="544"/>
      <c r="AE20" s="544"/>
      <c r="AF20" s="545"/>
      <c r="AG20" s="543"/>
      <c r="AH20" s="544"/>
      <c r="AI20" s="544"/>
      <c r="AJ20" s="544"/>
      <c r="AK20" s="544"/>
      <c r="AL20" s="544"/>
      <c r="AM20" s="545"/>
      <c r="AN20" s="543"/>
      <c r="AO20" s="544"/>
      <c r="AP20" s="544"/>
      <c r="AQ20" s="544"/>
      <c r="AR20" s="544"/>
      <c r="AS20" s="544"/>
      <c r="AT20" s="545"/>
      <c r="AU20" s="543"/>
      <c r="AV20" s="544"/>
      <c r="AW20" s="544"/>
      <c r="AX20" s="544"/>
      <c r="AY20" s="544"/>
      <c r="AZ20" s="544"/>
      <c r="BA20" s="545"/>
      <c r="BB20" s="494"/>
      <c r="BC20" s="495"/>
      <c r="BD20" s="495"/>
      <c r="BE20" s="495"/>
      <c r="BF20" s="495"/>
      <c r="BG20" s="495"/>
      <c r="BH20" s="495"/>
      <c r="BI20" s="495"/>
      <c r="BJ20" s="495"/>
      <c r="BK20" s="496"/>
    </row>
    <row r="21" spans="1:63" ht="12" customHeight="1">
      <c r="A21" s="24"/>
      <c r="B21" s="25"/>
      <c r="C21" s="25"/>
      <c r="D21" s="26"/>
      <c r="E21" s="540"/>
      <c r="F21" s="541"/>
      <c r="G21" s="541"/>
      <c r="H21" s="541"/>
      <c r="I21" s="541"/>
      <c r="J21" s="541"/>
      <c r="K21" s="541"/>
      <c r="L21" s="549"/>
      <c r="M21" s="550"/>
      <c r="N21" s="550"/>
      <c r="O21" s="550"/>
      <c r="P21" s="550"/>
      <c r="Q21" s="550"/>
      <c r="R21" s="551"/>
      <c r="S21" s="540"/>
      <c r="T21" s="541"/>
      <c r="U21" s="541"/>
      <c r="V21" s="541"/>
      <c r="W21" s="541"/>
      <c r="X21" s="541"/>
      <c r="Y21" s="542"/>
      <c r="Z21" s="540"/>
      <c r="AA21" s="541"/>
      <c r="AB21" s="541"/>
      <c r="AC21" s="541"/>
      <c r="AD21" s="541"/>
      <c r="AE21" s="541"/>
      <c r="AF21" s="542"/>
      <c r="AG21" s="540"/>
      <c r="AH21" s="541"/>
      <c r="AI21" s="541"/>
      <c r="AJ21" s="541"/>
      <c r="AK21" s="541"/>
      <c r="AL21" s="541"/>
      <c r="AM21" s="542"/>
      <c r="AN21" s="540"/>
      <c r="AO21" s="541"/>
      <c r="AP21" s="541"/>
      <c r="AQ21" s="541"/>
      <c r="AR21" s="541"/>
      <c r="AS21" s="541"/>
      <c r="AT21" s="542"/>
      <c r="AU21" s="540"/>
      <c r="AV21" s="541"/>
      <c r="AW21" s="541"/>
      <c r="AX21" s="541"/>
      <c r="AY21" s="541"/>
      <c r="AZ21" s="541"/>
      <c r="BA21" s="542"/>
      <c r="BB21" s="494"/>
      <c r="BC21" s="495"/>
      <c r="BD21" s="495"/>
      <c r="BE21" s="495"/>
      <c r="BF21" s="495"/>
      <c r="BG21" s="495"/>
      <c r="BH21" s="495"/>
      <c r="BI21" s="495"/>
      <c r="BJ21" s="495"/>
      <c r="BK21" s="496"/>
    </row>
    <row r="22" spans="1:63" ht="12" customHeight="1">
      <c r="A22" s="524">
        <v>0.41666666666666669</v>
      </c>
      <c r="B22" s="525"/>
      <c r="C22" s="525"/>
      <c r="D22" s="527"/>
      <c r="E22" s="546"/>
      <c r="F22" s="547"/>
      <c r="G22" s="547"/>
      <c r="H22" s="547"/>
      <c r="I22" s="547"/>
      <c r="J22" s="547"/>
      <c r="K22" s="547"/>
      <c r="L22" s="552"/>
      <c r="M22" s="553"/>
      <c r="N22" s="553"/>
      <c r="O22" s="553"/>
      <c r="P22" s="553"/>
      <c r="Q22" s="553"/>
      <c r="R22" s="554"/>
      <c r="S22" s="543"/>
      <c r="T22" s="544"/>
      <c r="U22" s="544"/>
      <c r="V22" s="544"/>
      <c r="W22" s="544"/>
      <c r="X22" s="544"/>
      <c r="Y22" s="545"/>
      <c r="Z22" s="546"/>
      <c r="AA22" s="547"/>
      <c r="AB22" s="547"/>
      <c r="AC22" s="547"/>
      <c r="AD22" s="547"/>
      <c r="AE22" s="547"/>
      <c r="AF22" s="548"/>
      <c r="AG22" s="546"/>
      <c r="AH22" s="547"/>
      <c r="AI22" s="547"/>
      <c r="AJ22" s="547"/>
      <c r="AK22" s="547"/>
      <c r="AL22" s="547"/>
      <c r="AM22" s="548"/>
      <c r="AN22" s="546"/>
      <c r="AO22" s="547"/>
      <c r="AP22" s="547"/>
      <c r="AQ22" s="547"/>
      <c r="AR22" s="547"/>
      <c r="AS22" s="547"/>
      <c r="AT22" s="548"/>
      <c r="AU22" s="543"/>
      <c r="AV22" s="544"/>
      <c r="AW22" s="544"/>
      <c r="AX22" s="544"/>
      <c r="AY22" s="544"/>
      <c r="AZ22" s="544"/>
      <c r="BA22" s="545"/>
      <c r="BB22" s="494"/>
      <c r="BC22" s="495"/>
      <c r="BD22" s="495"/>
      <c r="BE22" s="495"/>
      <c r="BF22" s="495"/>
      <c r="BG22" s="495"/>
      <c r="BH22" s="495"/>
      <c r="BI22" s="495"/>
      <c r="BJ22" s="495"/>
      <c r="BK22" s="496"/>
    </row>
    <row r="23" spans="1:63" ht="12" customHeight="1">
      <c r="A23" s="526"/>
      <c r="B23" s="525"/>
      <c r="C23" s="525"/>
      <c r="D23" s="525"/>
      <c r="E23" s="540"/>
      <c r="F23" s="541"/>
      <c r="G23" s="541"/>
      <c r="H23" s="541"/>
      <c r="I23" s="541"/>
      <c r="J23" s="541"/>
      <c r="K23" s="542"/>
      <c r="L23" s="540"/>
      <c r="M23" s="541"/>
      <c r="N23" s="541"/>
      <c r="O23" s="541"/>
      <c r="P23" s="541"/>
      <c r="Q23" s="541"/>
      <c r="R23" s="542"/>
      <c r="S23" s="541"/>
      <c r="T23" s="541"/>
      <c r="U23" s="541"/>
      <c r="V23" s="541"/>
      <c r="W23" s="541"/>
      <c r="X23" s="541"/>
      <c r="Y23" s="542"/>
      <c r="Z23" s="540"/>
      <c r="AA23" s="541"/>
      <c r="AB23" s="541"/>
      <c r="AC23" s="541"/>
      <c r="AD23" s="541"/>
      <c r="AE23" s="541"/>
      <c r="AF23" s="542"/>
      <c r="AG23" s="540"/>
      <c r="AH23" s="541"/>
      <c r="AI23" s="541"/>
      <c r="AJ23" s="541"/>
      <c r="AK23" s="541"/>
      <c r="AL23" s="541"/>
      <c r="AM23" s="542"/>
      <c r="AN23" s="540"/>
      <c r="AO23" s="541"/>
      <c r="AP23" s="541"/>
      <c r="AQ23" s="541"/>
      <c r="AR23" s="541"/>
      <c r="AS23" s="541"/>
      <c r="AT23" s="542"/>
      <c r="AU23" s="540"/>
      <c r="AV23" s="541"/>
      <c r="AW23" s="541"/>
      <c r="AX23" s="541"/>
      <c r="AY23" s="541"/>
      <c r="AZ23" s="541"/>
      <c r="BA23" s="542"/>
      <c r="BB23" s="494"/>
      <c r="BC23" s="495"/>
      <c r="BD23" s="495"/>
      <c r="BE23" s="495"/>
      <c r="BF23" s="495"/>
      <c r="BG23" s="495"/>
      <c r="BH23" s="495"/>
      <c r="BI23" s="495"/>
      <c r="BJ23" s="495"/>
      <c r="BK23" s="496"/>
    </row>
    <row r="24" spans="1:63" ht="12" customHeight="1">
      <c r="A24" s="24"/>
      <c r="B24" s="25"/>
      <c r="C24" s="25"/>
      <c r="D24" s="324"/>
      <c r="E24" s="543"/>
      <c r="F24" s="544"/>
      <c r="G24" s="544"/>
      <c r="H24" s="544"/>
      <c r="I24" s="544"/>
      <c r="J24" s="544"/>
      <c r="K24" s="545"/>
      <c r="L24" s="543"/>
      <c r="M24" s="544"/>
      <c r="N24" s="544"/>
      <c r="O24" s="544"/>
      <c r="P24" s="544"/>
      <c r="Q24" s="544"/>
      <c r="R24" s="545"/>
      <c r="S24" s="544"/>
      <c r="T24" s="544"/>
      <c r="U24" s="544"/>
      <c r="V24" s="544"/>
      <c r="W24" s="544"/>
      <c r="X24" s="544"/>
      <c r="Y24" s="545"/>
      <c r="Z24" s="543"/>
      <c r="AA24" s="544"/>
      <c r="AB24" s="544"/>
      <c r="AC24" s="544"/>
      <c r="AD24" s="544"/>
      <c r="AE24" s="544"/>
      <c r="AF24" s="545"/>
      <c r="AG24" s="543"/>
      <c r="AH24" s="544"/>
      <c r="AI24" s="544"/>
      <c r="AJ24" s="544"/>
      <c r="AK24" s="544"/>
      <c r="AL24" s="544"/>
      <c r="AM24" s="545"/>
      <c r="AN24" s="543"/>
      <c r="AO24" s="544"/>
      <c r="AP24" s="544"/>
      <c r="AQ24" s="544"/>
      <c r="AR24" s="544"/>
      <c r="AS24" s="544"/>
      <c r="AT24" s="545"/>
      <c r="AU24" s="543"/>
      <c r="AV24" s="544"/>
      <c r="AW24" s="544"/>
      <c r="AX24" s="544"/>
      <c r="AY24" s="544"/>
      <c r="AZ24" s="544"/>
      <c r="BA24" s="545"/>
      <c r="BB24" s="494"/>
      <c r="BC24" s="495"/>
      <c r="BD24" s="495"/>
      <c r="BE24" s="495"/>
      <c r="BF24" s="495"/>
      <c r="BG24" s="495"/>
      <c r="BH24" s="495"/>
      <c r="BI24" s="495"/>
      <c r="BJ24" s="495"/>
      <c r="BK24" s="496"/>
    </row>
    <row r="25" spans="1:63" ht="12" customHeight="1">
      <c r="A25" s="24"/>
      <c r="B25" s="25"/>
      <c r="C25" s="25"/>
      <c r="D25" s="324"/>
      <c r="E25" s="540"/>
      <c r="F25" s="541"/>
      <c r="G25" s="541"/>
      <c r="H25" s="541"/>
      <c r="I25" s="541"/>
      <c r="J25" s="541"/>
      <c r="K25" s="542"/>
      <c r="L25" s="540"/>
      <c r="M25" s="541"/>
      <c r="N25" s="541"/>
      <c r="O25" s="541"/>
      <c r="P25" s="541"/>
      <c r="Q25" s="541"/>
      <c r="R25" s="542"/>
      <c r="S25" s="541"/>
      <c r="T25" s="541"/>
      <c r="U25" s="541"/>
      <c r="V25" s="541"/>
      <c r="W25" s="541"/>
      <c r="X25" s="541"/>
      <c r="Y25" s="542"/>
      <c r="Z25" s="540"/>
      <c r="AA25" s="541"/>
      <c r="AB25" s="541"/>
      <c r="AC25" s="541"/>
      <c r="AD25" s="541"/>
      <c r="AE25" s="541"/>
      <c r="AF25" s="542"/>
      <c r="AG25" s="540"/>
      <c r="AH25" s="541"/>
      <c r="AI25" s="541"/>
      <c r="AJ25" s="541"/>
      <c r="AK25" s="541"/>
      <c r="AL25" s="541"/>
      <c r="AM25" s="542"/>
      <c r="AN25" s="540"/>
      <c r="AO25" s="541"/>
      <c r="AP25" s="541"/>
      <c r="AQ25" s="541"/>
      <c r="AR25" s="541"/>
      <c r="AS25" s="541"/>
      <c r="AT25" s="542"/>
      <c r="AU25" s="540"/>
      <c r="AV25" s="541"/>
      <c r="AW25" s="541"/>
      <c r="AX25" s="541"/>
      <c r="AY25" s="541"/>
      <c r="AZ25" s="541"/>
      <c r="BA25" s="542"/>
      <c r="BB25" s="494"/>
      <c r="BC25" s="495"/>
      <c r="BD25" s="495"/>
      <c r="BE25" s="495"/>
      <c r="BF25" s="495"/>
      <c r="BG25" s="495"/>
      <c r="BH25" s="495"/>
      <c r="BI25" s="495"/>
      <c r="BJ25" s="495"/>
      <c r="BK25" s="496"/>
    </row>
    <row r="26" spans="1:63" ht="12" customHeight="1">
      <c r="A26" s="524">
        <v>0.5</v>
      </c>
      <c r="B26" s="525"/>
      <c r="C26" s="525"/>
      <c r="D26" s="525"/>
      <c r="E26" s="546"/>
      <c r="F26" s="547"/>
      <c r="G26" s="547"/>
      <c r="H26" s="547"/>
      <c r="I26" s="547"/>
      <c r="J26" s="547"/>
      <c r="K26" s="548"/>
      <c r="L26" s="546"/>
      <c r="M26" s="547"/>
      <c r="N26" s="547"/>
      <c r="O26" s="547"/>
      <c r="P26" s="547"/>
      <c r="Q26" s="547"/>
      <c r="R26" s="548"/>
      <c r="S26" s="547"/>
      <c r="T26" s="547"/>
      <c r="U26" s="547"/>
      <c r="V26" s="547"/>
      <c r="W26" s="547"/>
      <c r="X26" s="547"/>
      <c r="Y26" s="548"/>
      <c r="Z26" s="543"/>
      <c r="AA26" s="544"/>
      <c r="AB26" s="544"/>
      <c r="AC26" s="544"/>
      <c r="AD26" s="544"/>
      <c r="AE26" s="544"/>
      <c r="AF26" s="545"/>
      <c r="AG26" s="543"/>
      <c r="AH26" s="544"/>
      <c r="AI26" s="544"/>
      <c r="AJ26" s="544"/>
      <c r="AK26" s="544"/>
      <c r="AL26" s="544"/>
      <c r="AM26" s="545"/>
      <c r="AN26" s="543"/>
      <c r="AO26" s="544"/>
      <c r="AP26" s="544"/>
      <c r="AQ26" s="544"/>
      <c r="AR26" s="544"/>
      <c r="AS26" s="544"/>
      <c r="AT26" s="545"/>
      <c r="AU26" s="543"/>
      <c r="AV26" s="544"/>
      <c r="AW26" s="544"/>
      <c r="AX26" s="544"/>
      <c r="AY26" s="544"/>
      <c r="AZ26" s="544"/>
      <c r="BA26" s="545"/>
      <c r="BB26" s="494"/>
      <c r="BC26" s="495"/>
      <c r="BD26" s="495"/>
      <c r="BE26" s="495"/>
      <c r="BF26" s="495"/>
      <c r="BG26" s="495"/>
      <c r="BH26" s="495"/>
      <c r="BI26" s="495"/>
      <c r="BJ26" s="495"/>
      <c r="BK26" s="496"/>
    </row>
    <row r="27" spans="1:63" ht="12" customHeight="1">
      <c r="A27" s="526"/>
      <c r="B27" s="525"/>
      <c r="C27" s="525"/>
      <c r="D27" s="525"/>
      <c r="E27" s="540"/>
      <c r="F27" s="541"/>
      <c r="G27" s="541"/>
      <c r="H27" s="541"/>
      <c r="I27" s="541"/>
      <c r="J27" s="541"/>
      <c r="K27" s="542"/>
      <c r="L27" s="540"/>
      <c r="M27" s="541"/>
      <c r="N27" s="541"/>
      <c r="O27" s="541"/>
      <c r="P27" s="541"/>
      <c r="Q27" s="541"/>
      <c r="R27" s="542"/>
      <c r="S27" s="541"/>
      <c r="T27" s="541"/>
      <c r="U27" s="541"/>
      <c r="V27" s="541"/>
      <c r="W27" s="541"/>
      <c r="X27" s="541"/>
      <c r="Y27" s="542"/>
      <c r="Z27" s="541"/>
      <c r="AA27" s="541"/>
      <c r="AB27" s="541"/>
      <c r="AC27" s="541"/>
      <c r="AD27" s="541"/>
      <c r="AE27" s="541"/>
      <c r="AF27" s="542"/>
      <c r="AG27" s="540"/>
      <c r="AH27" s="541"/>
      <c r="AI27" s="541"/>
      <c r="AJ27" s="541"/>
      <c r="AK27" s="541"/>
      <c r="AL27" s="541"/>
      <c r="AM27" s="542"/>
      <c r="AN27" s="540"/>
      <c r="AO27" s="541"/>
      <c r="AP27" s="541"/>
      <c r="AQ27" s="541"/>
      <c r="AR27" s="541"/>
      <c r="AS27" s="541"/>
      <c r="AT27" s="542"/>
      <c r="AU27" s="540"/>
      <c r="AV27" s="541"/>
      <c r="AW27" s="541"/>
      <c r="AX27" s="541"/>
      <c r="AY27" s="541"/>
      <c r="AZ27" s="541"/>
      <c r="BA27" s="542"/>
      <c r="BB27" s="494"/>
      <c r="BC27" s="495"/>
      <c r="BD27" s="495"/>
      <c r="BE27" s="495"/>
      <c r="BF27" s="495"/>
      <c r="BG27" s="495"/>
      <c r="BH27" s="495"/>
      <c r="BI27" s="495"/>
      <c r="BJ27" s="495"/>
      <c r="BK27" s="496"/>
    </row>
    <row r="28" spans="1:63" ht="12" customHeight="1">
      <c r="A28" s="24"/>
      <c r="B28" s="25"/>
      <c r="C28" s="25"/>
      <c r="D28" s="324"/>
      <c r="E28" s="543"/>
      <c r="F28" s="544"/>
      <c r="G28" s="544"/>
      <c r="H28" s="544"/>
      <c r="I28" s="544"/>
      <c r="J28" s="544"/>
      <c r="K28" s="545"/>
      <c r="L28" s="543"/>
      <c r="M28" s="544"/>
      <c r="N28" s="544"/>
      <c r="O28" s="544"/>
      <c r="P28" s="544"/>
      <c r="Q28" s="544"/>
      <c r="R28" s="545"/>
      <c r="S28" s="544"/>
      <c r="T28" s="544"/>
      <c r="U28" s="544"/>
      <c r="V28" s="544"/>
      <c r="W28" s="544"/>
      <c r="X28" s="544"/>
      <c r="Y28" s="545"/>
      <c r="Z28" s="544"/>
      <c r="AA28" s="544"/>
      <c r="AB28" s="544"/>
      <c r="AC28" s="544"/>
      <c r="AD28" s="544"/>
      <c r="AE28" s="544"/>
      <c r="AF28" s="545"/>
      <c r="AG28" s="543"/>
      <c r="AH28" s="544"/>
      <c r="AI28" s="544"/>
      <c r="AJ28" s="544"/>
      <c r="AK28" s="544"/>
      <c r="AL28" s="544"/>
      <c r="AM28" s="545"/>
      <c r="AN28" s="543"/>
      <c r="AO28" s="544"/>
      <c r="AP28" s="544"/>
      <c r="AQ28" s="544"/>
      <c r="AR28" s="544"/>
      <c r="AS28" s="544"/>
      <c r="AT28" s="545"/>
      <c r="AU28" s="543"/>
      <c r="AV28" s="544"/>
      <c r="AW28" s="544"/>
      <c r="AX28" s="544"/>
      <c r="AY28" s="544"/>
      <c r="AZ28" s="544"/>
      <c r="BA28" s="545"/>
      <c r="BB28" s="494"/>
      <c r="BC28" s="495"/>
      <c r="BD28" s="495"/>
      <c r="BE28" s="495"/>
      <c r="BF28" s="495"/>
      <c r="BG28" s="495"/>
      <c r="BH28" s="495"/>
      <c r="BI28" s="495"/>
      <c r="BJ28" s="495"/>
      <c r="BK28" s="496"/>
    </row>
    <row r="29" spans="1:63" ht="12" customHeight="1">
      <c r="A29" s="24"/>
      <c r="B29" s="25"/>
      <c r="C29" s="25"/>
      <c r="D29" s="324"/>
      <c r="E29" s="540"/>
      <c r="F29" s="541"/>
      <c r="G29" s="541"/>
      <c r="H29" s="541"/>
      <c r="I29" s="541"/>
      <c r="J29" s="541"/>
      <c r="K29" s="541"/>
      <c r="L29" s="549"/>
      <c r="M29" s="550"/>
      <c r="N29" s="550"/>
      <c r="O29" s="550"/>
      <c r="P29" s="550"/>
      <c r="Q29" s="550"/>
      <c r="R29" s="551"/>
      <c r="S29" s="540"/>
      <c r="T29" s="541"/>
      <c r="U29" s="541"/>
      <c r="V29" s="541"/>
      <c r="W29" s="541"/>
      <c r="X29" s="541"/>
      <c r="Y29" s="542"/>
      <c r="Z29" s="540"/>
      <c r="AA29" s="541"/>
      <c r="AB29" s="541"/>
      <c r="AC29" s="541"/>
      <c r="AD29" s="541"/>
      <c r="AE29" s="541"/>
      <c r="AF29" s="542"/>
      <c r="AG29" s="540"/>
      <c r="AH29" s="541"/>
      <c r="AI29" s="541"/>
      <c r="AJ29" s="541"/>
      <c r="AK29" s="541"/>
      <c r="AL29" s="541"/>
      <c r="AM29" s="542"/>
      <c r="AN29" s="540"/>
      <c r="AO29" s="541"/>
      <c r="AP29" s="541"/>
      <c r="AQ29" s="541"/>
      <c r="AR29" s="541"/>
      <c r="AS29" s="541"/>
      <c r="AT29" s="542"/>
      <c r="AU29" s="540"/>
      <c r="AV29" s="541"/>
      <c r="AW29" s="541"/>
      <c r="AX29" s="541"/>
      <c r="AY29" s="541"/>
      <c r="AZ29" s="541"/>
      <c r="BA29" s="542"/>
      <c r="BB29" s="494"/>
      <c r="BC29" s="495"/>
      <c r="BD29" s="495"/>
      <c r="BE29" s="495"/>
      <c r="BF29" s="495"/>
      <c r="BG29" s="495"/>
      <c r="BH29" s="495"/>
      <c r="BI29" s="495"/>
      <c r="BJ29" s="495"/>
      <c r="BK29" s="496"/>
    </row>
    <row r="30" spans="1:63" ht="12" customHeight="1">
      <c r="A30" s="524">
        <v>0.58333333333333337</v>
      </c>
      <c r="B30" s="525"/>
      <c r="C30" s="525"/>
      <c r="D30" s="525"/>
      <c r="E30" s="546"/>
      <c r="F30" s="547"/>
      <c r="G30" s="547"/>
      <c r="H30" s="547"/>
      <c r="I30" s="547"/>
      <c r="J30" s="547"/>
      <c r="K30" s="547"/>
      <c r="L30" s="552"/>
      <c r="M30" s="553"/>
      <c r="N30" s="553"/>
      <c r="O30" s="553"/>
      <c r="P30" s="553"/>
      <c r="Q30" s="553"/>
      <c r="R30" s="554"/>
      <c r="S30" s="543"/>
      <c r="T30" s="544"/>
      <c r="U30" s="544"/>
      <c r="V30" s="544"/>
      <c r="W30" s="544"/>
      <c r="X30" s="544"/>
      <c r="Y30" s="545"/>
      <c r="Z30" s="546"/>
      <c r="AA30" s="547"/>
      <c r="AB30" s="547"/>
      <c r="AC30" s="547"/>
      <c r="AD30" s="547"/>
      <c r="AE30" s="547"/>
      <c r="AF30" s="548"/>
      <c r="AG30" s="546"/>
      <c r="AH30" s="547"/>
      <c r="AI30" s="547"/>
      <c r="AJ30" s="547"/>
      <c r="AK30" s="547"/>
      <c r="AL30" s="547"/>
      <c r="AM30" s="548"/>
      <c r="AN30" s="546"/>
      <c r="AO30" s="547"/>
      <c r="AP30" s="547"/>
      <c r="AQ30" s="547"/>
      <c r="AR30" s="547"/>
      <c r="AS30" s="547"/>
      <c r="AT30" s="548"/>
      <c r="AU30" s="543"/>
      <c r="AV30" s="544"/>
      <c r="AW30" s="544"/>
      <c r="AX30" s="544"/>
      <c r="AY30" s="544"/>
      <c r="AZ30" s="544"/>
      <c r="BA30" s="545"/>
      <c r="BB30" s="494"/>
      <c r="BC30" s="495"/>
      <c r="BD30" s="495"/>
      <c r="BE30" s="495"/>
      <c r="BF30" s="495"/>
      <c r="BG30" s="495"/>
      <c r="BH30" s="495"/>
      <c r="BI30" s="495"/>
      <c r="BJ30" s="495"/>
      <c r="BK30" s="496"/>
    </row>
    <row r="31" spans="1:63" ht="12" customHeight="1">
      <c r="A31" s="526"/>
      <c r="B31" s="525"/>
      <c r="C31" s="525"/>
      <c r="D31" s="525"/>
      <c r="E31" s="540"/>
      <c r="F31" s="541"/>
      <c r="G31" s="541"/>
      <c r="H31" s="541"/>
      <c r="I31" s="541"/>
      <c r="J31" s="541"/>
      <c r="K31" s="542"/>
      <c r="L31" s="540"/>
      <c r="M31" s="541"/>
      <c r="N31" s="541"/>
      <c r="O31" s="541"/>
      <c r="P31" s="541"/>
      <c r="Q31" s="541"/>
      <c r="R31" s="542"/>
      <c r="S31" s="541"/>
      <c r="T31" s="541"/>
      <c r="U31" s="541"/>
      <c r="V31" s="541"/>
      <c r="W31" s="541"/>
      <c r="X31" s="541"/>
      <c r="Y31" s="542"/>
      <c r="Z31" s="540"/>
      <c r="AA31" s="541"/>
      <c r="AB31" s="541"/>
      <c r="AC31" s="541"/>
      <c r="AD31" s="541"/>
      <c r="AE31" s="541"/>
      <c r="AF31" s="542"/>
      <c r="AG31" s="540"/>
      <c r="AH31" s="541"/>
      <c r="AI31" s="541"/>
      <c r="AJ31" s="541"/>
      <c r="AK31" s="541"/>
      <c r="AL31" s="541"/>
      <c r="AM31" s="542"/>
      <c r="AN31" s="540"/>
      <c r="AO31" s="541"/>
      <c r="AP31" s="541"/>
      <c r="AQ31" s="541"/>
      <c r="AR31" s="541"/>
      <c r="AS31" s="541"/>
      <c r="AT31" s="542"/>
      <c r="AU31" s="540"/>
      <c r="AV31" s="541"/>
      <c r="AW31" s="541"/>
      <c r="AX31" s="541"/>
      <c r="AY31" s="541"/>
      <c r="AZ31" s="541"/>
      <c r="BA31" s="542"/>
      <c r="BB31" s="494"/>
      <c r="BC31" s="495"/>
      <c r="BD31" s="495"/>
      <c r="BE31" s="495"/>
      <c r="BF31" s="495"/>
      <c r="BG31" s="495"/>
      <c r="BH31" s="495"/>
      <c r="BI31" s="495"/>
      <c r="BJ31" s="495"/>
      <c r="BK31" s="496"/>
    </row>
    <row r="32" spans="1:63" ht="12" customHeight="1">
      <c r="A32" s="24"/>
      <c r="B32" s="25"/>
      <c r="C32" s="25"/>
      <c r="D32" s="324"/>
      <c r="E32" s="543"/>
      <c r="F32" s="544"/>
      <c r="G32" s="544"/>
      <c r="H32" s="544"/>
      <c r="I32" s="544"/>
      <c r="J32" s="544"/>
      <c r="K32" s="545"/>
      <c r="L32" s="543"/>
      <c r="M32" s="544"/>
      <c r="N32" s="544"/>
      <c r="O32" s="544"/>
      <c r="P32" s="544"/>
      <c r="Q32" s="544"/>
      <c r="R32" s="545"/>
      <c r="S32" s="544"/>
      <c r="T32" s="544"/>
      <c r="U32" s="544"/>
      <c r="V32" s="544"/>
      <c r="W32" s="544"/>
      <c r="X32" s="544"/>
      <c r="Y32" s="545"/>
      <c r="Z32" s="543"/>
      <c r="AA32" s="544"/>
      <c r="AB32" s="544"/>
      <c r="AC32" s="544"/>
      <c r="AD32" s="544"/>
      <c r="AE32" s="544"/>
      <c r="AF32" s="545"/>
      <c r="AG32" s="543"/>
      <c r="AH32" s="544"/>
      <c r="AI32" s="544"/>
      <c r="AJ32" s="544"/>
      <c r="AK32" s="544"/>
      <c r="AL32" s="544"/>
      <c r="AM32" s="545"/>
      <c r="AN32" s="543"/>
      <c r="AO32" s="544"/>
      <c r="AP32" s="544"/>
      <c r="AQ32" s="544"/>
      <c r="AR32" s="544"/>
      <c r="AS32" s="544"/>
      <c r="AT32" s="545"/>
      <c r="AU32" s="543"/>
      <c r="AV32" s="544"/>
      <c r="AW32" s="544"/>
      <c r="AX32" s="544"/>
      <c r="AY32" s="544"/>
      <c r="AZ32" s="544"/>
      <c r="BA32" s="545"/>
      <c r="BB32" s="494"/>
      <c r="BC32" s="495"/>
      <c r="BD32" s="495"/>
      <c r="BE32" s="495"/>
      <c r="BF32" s="495"/>
      <c r="BG32" s="495"/>
      <c r="BH32" s="495"/>
      <c r="BI32" s="495"/>
      <c r="BJ32" s="495"/>
      <c r="BK32" s="496"/>
    </row>
    <row r="33" spans="1:63" ht="12" customHeight="1">
      <c r="A33" s="24"/>
      <c r="B33" s="25"/>
      <c r="C33" s="25"/>
      <c r="D33" s="324"/>
      <c r="E33" s="540"/>
      <c r="F33" s="541"/>
      <c r="G33" s="541"/>
      <c r="H33" s="541"/>
      <c r="I33" s="541"/>
      <c r="J33" s="541"/>
      <c r="K33" s="542"/>
      <c r="L33" s="540"/>
      <c r="M33" s="541"/>
      <c r="N33" s="541"/>
      <c r="O33" s="541"/>
      <c r="P33" s="541"/>
      <c r="Q33" s="541"/>
      <c r="R33" s="542"/>
      <c r="S33" s="541"/>
      <c r="T33" s="541"/>
      <c r="U33" s="541"/>
      <c r="V33" s="541"/>
      <c r="W33" s="541"/>
      <c r="X33" s="541"/>
      <c r="Y33" s="542"/>
      <c r="Z33" s="540"/>
      <c r="AA33" s="541"/>
      <c r="AB33" s="541"/>
      <c r="AC33" s="541"/>
      <c r="AD33" s="541"/>
      <c r="AE33" s="541"/>
      <c r="AF33" s="542"/>
      <c r="AG33" s="540"/>
      <c r="AH33" s="541"/>
      <c r="AI33" s="541"/>
      <c r="AJ33" s="541"/>
      <c r="AK33" s="541"/>
      <c r="AL33" s="541"/>
      <c r="AM33" s="542"/>
      <c r="AN33" s="540"/>
      <c r="AO33" s="541"/>
      <c r="AP33" s="541"/>
      <c r="AQ33" s="541"/>
      <c r="AR33" s="541"/>
      <c r="AS33" s="541"/>
      <c r="AT33" s="542"/>
      <c r="AU33" s="540"/>
      <c r="AV33" s="541"/>
      <c r="AW33" s="541"/>
      <c r="AX33" s="541"/>
      <c r="AY33" s="541"/>
      <c r="AZ33" s="541"/>
      <c r="BA33" s="542"/>
      <c r="BB33" s="494"/>
      <c r="BC33" s="495"/>
      <c r="BD33" s="495"/>
      <c r="BE33" s="495"/>
      <c r="BF33" s="495"/>
      <c r="BG33" s="495"/>
      <c r="BH33" s="495"/>
      <c r="BI33" s="495"/>
      <c r="BJ33" s="495"/>
      <c r="BK33" s="496"/>
    </row>
    <row r="34" spans="1:63" ht="12" customHeight="1">
      <c r="A34" s="524">
        <v>0.66666666666666663</v>
      </c>
      <c r="B34" s="525"/>
      <c r="C34" s="525"/>
      <c r="D34" s="525"/>
      <c r="E34" s="543"/>
      <c r="F34" s="544"/>
      <c r="G34" s="544"/>
      <c r="H34" s="544"/>
      <c r="I34" s="544"/>
      <c r="J34" s="544"/>
      <c r="K34" s="545"/>
      <c r="L34" s="543"/>
      <c r="M34" s="544"/>
      <c r="N34" s="544"/>
      <c r="O34" s="544"/>
      <c r="P34" s="544"/>
      <c r="Q34" s="544"/>
      <c r="R34" s="545"/>
      <c r="S34" s="544"/>
      <c r="T34" s="544"/>
      <c r="U34" s="544"/>
      <c r="V34" s="544"/>
      <c r="W34" s="544"/>
      <c r="X34" s="544"/>
      <c r="Y34" s="545"/>
      <c r="Z34" s="543"/>
      <c r="AA34" s="544"/>
      <c r="AB34" s="544"/>
      <c r="AC34" s="544"/>
      <c r="AD34" s="544"/>
      <c r="AE34" s="544"/>
      <c r="AF34" s="545"/>
      <c r="AG34" s="543"/>
      <c r="AH34" s="544"/>
      <c r="AI34" s="544"/>
      <c r="AJ34" s="544"/>
      <c r="AK34" s="544"/>
      <c r="AL34" s="544"/>
      <c r="AM34" s="545"/>
      <c r="AN34" s="543"/>
      <c r="AO34" s="544"/>
      <c r="AP34" s="544"/>
      <c r="AQ34" s="544"/>
      <c r="AR34" s="544"/>
      <c r="AS34" s="544"/>
      <c r="AT34" s="545"/>
      <c r="AU34" s="543"/>
      <c r="AV34" s="544"/>
      <c r="AW34" s="544"/>
      <c r="AX34" s="544"/>
      <c r="AY34" s="544"/>
      <c r="AZ34" s="544"/>
      <c r="BA34" s="545"/>
      <c r="BB34" s="494"/>
      <c r="BC34" s="495"/>
      <c r="BD34" s="495"/>
      <c r="BE34" s="495"/>
      <c r="BF34" s="495"/>
      <c r="BG34" s="495"/>
      <c r="BH34" s="495"/>
      <c r="BI34" s="495"/>
      <c r="BJ34" s="495"/>
      <c r="BK34" s="496"/>
    </row>
    <row r="35" spans="1:63" ht="12" customHeight="1">
      <c r="A35" s="526"/>
      <c r="B35" s="525"/>
      <c r="C35" s="525"/>
      <c r="D35" s="527"/>
      <c r="E35" s="540"/>
      <c r="F35" s="541"/>
      <c r="G35" s="541"/>
      <c r="H35" s="541"/>
      <c r="I35" s="541"/>
      <c r="J35" s="541"/>
      <c r="K35" s="542"/>
      <c r="L35" s="540"/>
      <c r="M35" s="541"/>
      <c r="N35" s="541"/>
      <c r="O35" s="541"/>
      <c r="P35" s="541"/>
      <c r="Q35" s="541"/>
      <c r="R35" s="542"/>
      <c r="S35" s="540"/>
      <c r="T35" s="541"/>
      <c r="U35" s="541"/>
      <c r="V35" s="541"/>
      <c r="W35" s="541"/>
      <c r="X35" s="541"/>
      <c r="Y35" s="542"/>
      <c r="Z35" s="546"/>
      <c r="AA35" s="547"/>
      <c r="AB35" s="547"/>
      <c r="AC35" s="547"/>
      <c r="AD35" s="547"/>
      <c r="AE35" s="547"/>
      <c r="AF35" s="548"/>
      <c r="AG35" s="546"/>
      <c r="AH35" s="547"/>
      <c r="AI35" s="547"/>
      <c r="AJ35" s="547"/>
      <c r="AK35" s="547"/>
      <c r="AL35" s="547"/>
      <c r="AM35" s="548"/>
      <c r="AN35" s="546"/>
      <c r="AO35" s="547"/>
      <c r="AP35" s="547"/>
      <c r="AQ35" s="547"/>
      <c r="AR35" s="547"/>
      <c r="AS35" s="547"/>
      <c r="AT35" s="548"/>
      <c r="AU35" s="540"/>
      <c r="AV35" s="541"/>
      <c r="AW35" s="541"/>
      <c r="AX35" s="541"/>
      <c r="AY35" s="541"/>
      <c r="AZ35" s="541"/>
      <c r="BA35" s="542"/>
      <c r="BB35" s="62" t="s">
        <v>42</v>
      </c>
      <c r="BC35" s="18"/>
      <c r="BD35" s="18"/>
      <c r="BE35" s="18"/>
      <c r="BF35" s="18"/>
      <c r="BG35" s="18"/>
      <c r="BH35" s="18"/>
      <c r="BI35" s="18"/>
      <c r="BJ35" s="18"/>
      <c r="BK35" s="19"/>
    </row>
    <row r="36" spans="1:63" ht="12" customHeight="1">
      <c r="A36" s="24"/>
      <c r="B36" s="25"/>
      <c r="C36" s="25"/>
      <c r="D36" s="324"/>
      <c r="E36" s="543"/>
      <c r="F36" s="544"/>
      <c r="G36" s="544"/>
      <c r="H36" s="544"/>
      <c r="I36" s="544"/>
      <c r="J36" s="544"/>
      <c r="K36" s="545"/>
      <c r="L36" s="544"/>
      <c r="M36" s="544"/>
      <c r="N36" s="544"/>
      <c r="O36" s="544"/>
      <c r="P36" s="544"/>
      <c r="Q36" s="544"/>
      <c r="R36" s="544"/>
      <c r="S36" s="543"/>
      <c r="T36" s="544"/>
      <c r="U36" s="544"/>
      <c r="V36" s="544"/>
      <c r="W36" s="544"/>
      <c r="X36" s="544"/>
      <c r="Y36" s="545"/>
      <c r="Z36" s="544"/>
      <c r="AA36" s="544"/>
      <c r="AB36" s="544"/>
      <c r="AC36" s="544"/>
      <c r="AD36" s="544"/>
      <c r="AE36" s="544"/>
      <c r="AF36" s="544"/>
      <c r="AG36" s="543"/>
      <c r="AH36" s="544"/>
      <c r="AI36" s="544"/>
      <c r="AJ36" s="544"/>
      <c r="AK36" s="544"/>
      <c r="AL36" s="544"/>
      <c r="AM36" s="545"/>
      <c r="AN36" s="544"/>
      <c r="AO36" s="544"/>
      <c r="AP36" s="544"/>
      <c r="AQ36" s="544"/>
      <c r="AR36" s="544"/>
      <c r="AS36" s="544"/>
      <c r="AT36" s="545"/>
      <c r="AU36" s="543"/>
      <c r="AV36" s="544"/>
      <c r="AW36" s="544"/>
      <c r="AX36" s="544"/>
      <c r="AY36" s="544"/>
      <c r="AZ36" s="544"/>
      <c r="BA36" s="545"/>
      <c r="BB36" s="500"/>
      <c r="BC36" s="501"/>
      <c r="BD36" s="501"/>
      <c r="BE36" s="501"/>
      <c r="BF36" s="501"/>
      <c r="BG36" s="501"/>
      <c r="BH36" s="501"/>
      <c r="BI36" s="501"/>
      <c r="BJ36" s="501"/>
      <c r="BK36" s="502"/>
    </row>
    <row r="37" spans="1:63" ht="12" customHeight="1">
      <c r="A37" s="24"/>
      <c r="B37" s="25"/>
      <c r="C37" s="25"/>
      <c r="D37" s="324"/>
      <c r="E37" s="540"/>
      <c r="F37" s="541"/>
      <c r="G37" s="541"/>
      <c r="H37" s="541"/>
      <c r="I37" s="541"/>
      <c r="J37" s="541"/>
      <c r="K37" s="542"/>
      <c r="L37" s="541"/>
      <c r="M37" s="541"/>
      <c r="N37" s="541"/>
      <c r="O37" s="541"/>
      <c r="P37" s="541"/>
      <c r="Q37" s="541"/>
      <c r="R37" s="541"/>
      <c r="S37" s="540"/>
      <c r="T37" s="541"/>
      <c r="U37" s="541"/>
      <c r="V37" s="541"/>
      <c r="W37" s="541"/>
      <c r="X37" s="541"/>
      <c r="Y37" s="542"/>
      <c r="Z37" s="541"/>
      <c r="AA37" s="541"/>
      <c r="AB37" s="541"/>
      <c r="AC37" s="541"/>
      <c r="AD37" s="541"/>
      <c r="AE37" s="541"/>
      <c r="AF37" s="541"/>
      <c r="AG37" s="540"/>
      <c r="AH37" s="541"/>
      <c r="AI37" s="541"/>
      <c r="AJ37" s="541"/>
      <c r="AK37" s="541"/>
      <c r="AL37" s="541"/>
      <c r="AM37" s="542"/>
      <c r="AN37" s="541"/>
      <c r="AO37" s="541"/>
      <c r="AP37" s="541"/>
      <c r="AQ37" s="541"/>
      <c r="AR37" s="541"/>
      <c r="AS37" s="541"/>
      <c r="AT37" s="542"/>
      <c r="AU37" s="540"/>
      <c r="AV37" s="541"/>
      <c r="AW37" s="541"/>
      <c r="AX37" s="541"/>
      <c r="AY37" s="541"/>
      <c r="AZ37" s="541"/>
      <c r="BA37" s="542"/>
      <c r="BB37" s="494"/>
      <c r="BC37" s="495"/>
      <c r="BD37" s="495"/>
      <c r="BE37" s="495"/>
      <c r="BF37" s="495"/>
      <c r="BG37" s="495"/>
      <c r="BH37" s="495"/>
      <c r="BI37" s="495"/>
      <c r="BJ37" s="495"/>
      <c r="BK37" s="496"/>
    </row>
    <row r="38" spans="1:63" ht="12" customHeight="1">
      <c r="A38" s="524">
        <v>0.75</v>
      </c>
      <c r="B38" s="525"/>
      <c r="C38" s="525"/>
      <c r="D38" s="525"/>
      <c r="E38" s="543"/>
      <c r="F38" s="544"/>
      <c r="G38" s="544"/>
      <c r="H38" s="544"/>
      <c r="I38" s="544"/>
      <c r="J38" s="544"/>
      <c r="K38" s="545"/>
      <c r="L38" s="544"/>
      <c r="M38" s="544"/>
      <c r="N38" s="544"/>
      <c r="O38" s="544"/>
      <c r="P38" s="544"/>
      <c r="Q38" s="544"/>
      <c r="R38" s="544"/>
      <c r="S38" s="543"/>
      <c r="T38" s="544"/>
      <c r="U38" s="544"/>
      <c r="V38" s="544"/>
      <c r="W38" s="544"/>
      <c r="X38" s="544"/>
      <c r="Y38" s="545"/>
      <c r="Z38" s="544"/>
      <c r="AA38" s="544"/>
      <c r="AB38" s="544"/>
      <c r="AC38" s="544"/>
      <c r="AD38" s="544"/>
      <c r="AE38" s="544"/>
      <c r="AF38" s="544"/>
      <c r="AG38" s="543"/>
      <c r="AH38" s="544"/>
      <c r="AI38" s="544"/>
      <c r="AJ38" s="544"/>
      <c r="AK38" s="544"/>
      <c r="AL38" s="544"/>
      <c r="AM38" s="545"/>
      <c r="AN38" s="544"/>
      <c r="AO38" s="544"/>
      <c r="AP38" s="544"/>
      <c r="AQ38" s="544"/>
      <c r="AR38" s="544"/>
      <c r="AS38" s="544"/>
      <c r="AT38" s="545"/>
      <c r="AU38" s="543"/>
      <c r="AV38" s="544"/>
      <c r="AW38" s="544"/>
      <c r="AX38" s="544"/>
      <c r="AY38" s="544"/>
      <c r="AZ38" s="544"/>
      <c r="BA38" s="545"/>
      <c r="BB38" s="494"/>
      <c r="BC38" s="495"/>
      <c r="BD38" s="495"/>
      <c r="BE38" s="495"/>
      <c r="BF38" s="495"/>
      <c r="BG38" s="495"/>
      <c r="BH38" s="495"/>
      <c r="BI38" s="495"/>
      <c r="BJ38" s="495"/>
      <c r="BK38" s="496"/>
    </row>
    <row r="39" spans="1:63" ht="12" customHeight="1">
      <c r="A39" s="526"/>
      <c r="B39" s="525"/>
      <c r="C39" s="525"/>
      <c r="D39" s="527"/>
      <c r="E39" s="546"/>
      <c r="F39" s="547"/>
      <c r="G39" s="547"/>
      <c r="H39" s="547"/>
      <c r="I39" s="547"/>
      <c r="J39" s="547"/>
      <c r="K39" s="548"/>
      <c r="L39" s="540"/>
      <c r="M39" s="541"/>
      <c r="N39" s="541"/>
      <c r="O39" s="541"/>
      <c r="P39" s="541"/>
      <c r="Q39" s="541"/>
      <c r="R39" s="542"/>
      <c r="S39" s="546"/>
      <c r="T39" s="547"/>
      <c r="U39" s="547"/>
      <c r="V39" s="547"/>
      <c r="W39" s="547"/>
      <c r="X39" s="547"/>
      <c r="Y39" s="548"/>
      <c r="Z39" s="540"/>
      <c r="AA39" s="541"/>
      <c r="AB39" s="541"/>
      <c r="AC39" s="541"/>
      <c r="AD39" s="541"/>
      <c r="AE39" s="541"/>
      <c r="AF39" s="542"/>
      <c r="AG39" s="546"/>
      <c r="AH39" s="547"/>
      <c r="AI39" s="547"/>
      <c r="AJ39" s="547"/>
      <c r="AK39" s="547"/>
      <c r="AL39" s="547"/>
      <c r="AM39" s="548"/>
      <c r="AN39" s="540"/>
      <c r="AO39" s="541"/>
      <c r="AP39" s="541"/>
      <c r="AQ39" s="541"/>
      <c r="AR39" s="541"/>
      <c r="AS39" s="541"/>
      <c r="AT39" s="542"/>
      <c r="AU39" s="540"/>
      <c r="AV39" s="541"/>
      <c r="AW39" s="541"/>
      <c r="AX39" s="541"/>
      <c r="AY39" s="541"/>
      <c r="AZ39" s="541"/>
      <c r="BA39" s="542"/>
      <c r="BB39" s="494"/>
      <c r="BC39" s="495"/>
      <c r="BD39" s="495"/>
      <c r="BE39" s="495"/>
      <c r="BF39" s="495"/>
      <c r="BG39" s="495"/>
      <c r="BH39" s="495"/>
      <c r="BI39" s="495"/>
      <c r="BJ39" s="495"/>
      <c r="BK39" s="496"/>
    </row>
    <row r="40" spans="1:63" ht="12" customHeight="1">
      <c r="A40" s="24"/>
      <c r="B40" s="25"/>
      <c r="C40" s="25"/>
      <c r="D40" s="26"/>
      <c r="E40" s="543"/>
      <c r="F40" s="544"/>
      <c r="G40" s="544"/>
      <c r="H40" s="544"/>
      <c r="I40" s="544"/>
      <c r="J40" s="544"/>
      <c r="K40" s="545"/>
      <c r="L40" s="543"/>
      <c r="M40" s="544"/>
      <c r="N40" s="544"/>
      <c r="O40" s="544"/>
      <c r="P40" s="544"/>
      <c r="Q40" s="544"/>
      <c r="R40" s="545"/>
      <c r="S40" s="543"/>
      <c r="T40" s="544"/>
      <c r="U40" s="544"/>
      <c r="V40" s="544"/>
      <c r="W40" s="544"/>
      <c r="X40" s="544"/>
      <c r="Y40" s="545"/>
      <c r="Z40" s="543"/>
      <c r="AA40" s="544"/>
      <c r="AB40" s="544"/>
      <c r="AC40" s="544"/>
      <c r="AD40" s="544"/>
      <c r="AE40" s="544"/>
      <c r="AF40" s="545"/>
      <c r="AG40" s="543"/>
      <c r="AH40" s="544"/>
      <c r="AI40" s="544"/>
      <c r="AJ40" s="544"/>
      <c r="AK40" s="544"/>
      <c r="AL40" s="544"/>
      <c r="AM40" s="545"/>
      <c r="AN40" s="543"/>
      <c r="AO40" s="544"/>
      <c r="AP40" s="544"/>
      <c r="AQ40" s="544"/>
      <c r="AR40" s="544"/>
      <c r="AS40" s="544"/>
      <c r="AT40" s="545"/>
      <c r="AU40" s="543"/>
      <c r="AV40" s="544"/>
      <c r="AW40" s="544"/>
      <c r="AX40" s="544"/>
      <c r="AY40" s="544"/>
      <c r="AZ40" s="544"/>
      <c r="BA40" s="545"/>
      <c r="BB40" s="494"/>
      <c r="BC40" s="495"/>
      <c r="BD40" s="495"/>
      <c r="BE40" s="495"/>
      <c r="BF40" s="495"/>
      <c r="BG40" s="495"/>
      <c r="BH40" s="495"/>
      <c r="BI40" s="495"/>
      <c r="BJ40" s="495"/>
      <c r="BK40" s="496"/>
    </row>
    <row r="41" spans="1:63" ht="12" customHeight="1">
      <c r="A41" s="24"/>
      <c r="B41" s="25"/>
      <c r="C41" s="25"/>
      <c r="D41" s="26"/>
      <c r="E41" s="540"/>
      <c r="F41" s="541"/>
      <c r="G41" s="541"/>
      <c r="H41" s="541"/>
      <c r="I41" s="541"/>
      <c r="J41" s="541"/>
      <c r="K41" s="542"/>
      <c r="L41" s="540"/>
      <c r="M41" s="541"/>
      <c r="N41" s="541"/>
      <c r="O41" s="541"/>
      <c r="P41" s="541"/>
      <c r="Q41" s="541"/>
      <c r="R41" s="542"/>
      <c r="S41" s="540"/>
      <c r="T41" s="541"/>
      <c r="U41" s="541"/>
      <c r="V41" s="541"/>
      <c r="W41" s="541"/>
      <c r="X41" s="541"/>
      <c r="Y41" s="542"/>
      <c r="Z41" s="540"/>
      <c r="AA41" s="541"/>
      <c r="AB41" s="541"/>
      <c r="AC41" s="541"/>
      <c r="AD41" s="541"/>
      <c r="AE41" s="541"/>
      <c r="AF41" s="542"/>
      <c r="AG41" s="540"/>
      <c r="AH41" s="541"/>
      <c r="AI41" s="541"/>
      <c r="AJ41" s="541"/>
      <c r="AK41" s="541"/>
      <c r="AL41" s="541"/>
      <c r="AM41" s="542"/>
      <c r="AN41" s="540"/>
      <c r="AO41" s="541"/>
      <c r="AP41" s="541"/>
      <c r="AQ41" s="541"/>
      <c r="AR41" s="541"/>
      <c r="AS41" s="541"/>
      <c r="AT41" s="542"/>
      <c r="AU41" s="540"/>
      <c r="AV41" s="541"/>
      <c r="AW41" s="541"/>
      <c r="AX41" s="541"/>
      <c r="AY41" s="541"/>
      <c r="AZ41" s="541"/>
      <c r="BA41" s="542"/>
      <c r="BB41" s="494"/>
      <c r="BC41" s="495"/>
      <c r="BD41" s="495"/>
      <c r="BE41" s="495"/>
      <c r="BF41" s="495"/>
      <c r="BG41" s="495"/>
      <c r="BH41" s="495"/>
      <c r="BI41" s="495"/>
      <c r="BJ41" s="495"/>
      <c r="BK41" s="496"/>
    </row>
    <row r="42" spans="1:63" ht="12" customHeight="1">
      <c r="A42" s="524">
        <v>0.83333333333333337</v>
      </c>
      <c r="B42" s="525"/>
      <c r="C42" s="525"/>
      <c r="D42" s="527"/>
      <c r="E42" s="543"/>
      <c r="F42" s="544"/>
      <c r="G42" s="544"/>
      <c r="H42" s="544"/>
      <c r="I42" s="544"/>
      <c r="J42" s="544"/>
      <c r="K42" s="545"/>
      <c r="L42" s="543"/>
      <c r="M42" s="544"/>
      <c r="N42" s="544"/>
      <c r="O42" s="544"/>
      <c r="P42" s="544"/>
      <c r="Q42" s="544"/>
      <c r="R42" s="545"/>
      <c r="S42" s="543"/>
      <c r="T42" s="544"/>
      <c r="U42" s="544"/>
      <c r="V42" s="544"/>
      <c r="W42" s="544"/>
      <c r="X42" s="544"/>
      <c r="Y42" s="545"/>
      <c r="Z42" s="543"/>
      <c r="AA42" s="544"/>
      <c r="AB42" s="544"/>
      <c r="AC42" s="544"/>
      <c r="AD42" s="544"/>
      <c r="AE42" s="544"/>
      <c r="AF42" s="545"/>
      <c r="AG42" s="543"/>
      <c r="AH42" s="544"/>
      <c r="AI42" s="544"/>
      <c r="AJ42" s="544"/>
      <c r="AK42" s="544"/>
      <c r="AL42" s="544"/>
      <c r="AM42" s="545"/>
      <c r="AN42" s="543"/>
      <c r="AO42" s="544"/>
      <c r="AP42" s="544"/>
      <c r="AQ42" s="544"/>
      <c r="AR42" s="544"/>
      <c r="AS42" s="544"/>
      <c r="AT42" s="545"/>
      <c r="AU42" s="543"/>
      <c r="AV42" s="544"/>
      <c r="AW42" s="544"/>
      <c r="AX42" s="544"/>
      <c r="AY42" s="544"/>
      <c r="AZ42" s="544"/>
      <c r="BA42" s="545"/>
      <c r="BB42" s="494"/>
      <c r="BC42" s="495"/>
      <c r="BD42" s="495"/>
      <c r="BE42" s="495"/>
      <c r="BF42" s="495"/>
      <c r="BG42" s="495"/>
      <c r="BH42" s="495"/>
      <c r="BI42" s="495"/>
      <c r="BJ42" s="495"/>
      <c r="BK42" s="496"/>
    </row>
    <row r="43" spans="1:63" ht="12" customHeight="1">
      <c r="A43" s="526"/>
      <c r="B43" s="525"/>
      <c r="C43" s="525"/>
      <c r="D43" s="527"/>
      <c r="E43" s="540"/>
      <c r="F43" s="541"/>
      <c r="G43" s="541"/>
      <c r="H43" s="541"/>
      <c r="I43" s="541"/>
      <c r="J43" s="541"/>
      <c r="K43" s="542"/>
      <c r="L43" s="540"/>
      <c r="M43" s="541"/>
      <c r="N43" s="541"/>
      <c r="O43" s="541"/>
      <c r="P43" s="541"/>
      <c r="Q43" s="541"/>
      <c r="R43" s="542"/>
      <c r="S43" s="540"/>
      <c r="T43" s="541"/>
      <c r="U43" s="541"/>
      <c r="V43" s="541"/>
      <c r="W43" s="541"/>
      <c r="X43" s="541"/>
      <c r="Y43" s="542"/>
      <c r="Z43" s="540"/>
      <c r="AA43" s="541"/>
      <c r="AB43" s="541"/>
      <c r="AC43" s="541"/>
      <c r="AD43" s="541"/>
      <c r="AE43" s="541"/>
      <c r="AF43" s="542"/>
      <c r="AG43" s="540"/>
      <c r="AH43" s="541"/>
      <c r="AI43" s="541"/>
      <c r="AJ43" s="541"/>
      <c r="AK43" s="541"/>
      <c r="AL43" s="541"/>
      <c r="AM43" s="542"/>
      <c r="AN43" s="540"/>
      <c r="AO43" s="541"/>
      <c r="AP43" s="541"/>
      <c r="AQ43" s="541"/>
      <c r="AR43" s="541"/>
      <c r="AS43" s="541"/>
      <c r="AT43" s="542"/>
      <c r="AU43" s="540"/>
      <c r="AV43" s="541"/>
      <c r="AW43" s="541"/>
      <c r="AX43" s="541"/>
      <c r="AY43" s="541"/>
      <c r="AZ43" s="541"/>
      <c r="BA43" s="542"/>
      <c r="BB43" s="494"/>
      <c r="BC43" s="495"/>
      <c r="BD43" s="495"/>
      <c r="BE43" s="495"/>
      <c r="BF43" s="495"/>
      <c r="BG43" s="495"/>
      <c r="BH43" s="495"/>
      <c r="BI43" s="495"/>
      <c r="BJ43" s="495"/>
      <c r="BK43" s="496"/>
    </row>
    <row r="44" spans="1:63" ht="12" customHeight="1">
      <c r="A44" s="24"/>
      <c r="B44" s="25"/>
      <c r="C44" s="25"/>
      <c r="D44" s="26"/>
      <c r="E44" s="543"/>
      <c r="F44" s="544"/>
      <c r="G44" s="544"/>
      <c r="H44" s="544"/>
      <c r="I44" s="544"/>
      <c r="J44" s="544"/>
      <c r="K44" s="545"/>
      <c r="L44" s="543"/>
      <c r="M44" s="544"/>
      <c r="N44" s="544"/>
      <c r="O44" s="544"/>
      <c r="P44" s="544"/>
      <c r="Q44" s="544"/>
      <c r="R44" s="545"/>
      <c r="S44" s="543"/>
      <c r="T44" s="544"/>
      <c r="U44" s="544"/>
      <c r="V44" s="544"/>
      <c r="W44" s="544"/>
      <c r="X44" s="544"/>
      <c r="Y44" s="545"/>
      <c r="Z44" s="543"/>
      <c r="AA44" s="544"/>
      <c r="AB44" s="544"/>
      <c r="AC44" s="544"/>
      <c r="AD44" s="544"/>
      <c r="AE44" s="544"/>
      <c r="AF44" s="545"/>
      <c r="AG44" s="543"/>
      <c r="AH44" s="544"/>
      <c r="AI44" s="544"/>
      <c r="AJ44" s="544"/>
      <c r="AK44" s="544"/>
      <c r="AL44" s="544"/>
      <c r="AM44" s="545"/>
      <c r="AN44" s="543"/>
      <c r="AO44" s="544"/>
      <c r="AP44" s="544"/>
      <c r="AQ44" s="544"/>
      <c r="AR44" s="544"/>
      <c r="AS44" s="544"/>
      <c r="AT44" s="545"/>
      <c r="AU44" s="543"/>
      <c r="AV44" s="544"/>
      <c r="AW44" s="544"/>
      <c r="AX44" s="544"/>
      <c r="AY44" s="544"/>
      <c r="AZ44" s="544"/>
      <c r="BA44" s="545"/>
      <c r="BB44" s="494"/>
      <c r="BC44" s="495"/>
      <c r="BD44" s="495"/>
      <c r="BE44" s="495"/>
      <c r="BF44" s="495"/>
      <c r="BG44" s="495"/>
      <c r="BH44" s="495"/>
      <c r="BI44" s="495"/>
      <c r="BJ44" s="495"/>
      <c r="BK44" s="496"/>
    </row>
    <row r="45" spans="1:63" ht="12" customHeight="1">
      <c r="A45" s="24"/>
      <c r="B45" s="25"/>
      <c r="C45" s="25"/>
      <c r="D45" s="26"/>
      <c r="E45" s="540"/>
      <c r="F45" s="541"/>
      <c r="G45" s="541"/>
      <c r="H45" s="541"/>
      <c r="I45" s="541"/>
      <c r="J45" s="541"/>
      <c r="K45" s="542"/>
      <c r="L45" s="540"/>
      <c r="M45" s="541"/>
      <c r="N45" s="541"/>
      <c r="O45" s="541"/>
      <c r="P45" s="541"/>
      <c r="Q45" s="541"/>
      <c r="R45" s="542"/>
      <c r="S45" s="540"/>
      <c r="T45" s="541"/>
      <c r="U45" s="541"/>
      <c r="V45" s="541"/>
      <c r="W45" s="541"/>
      <c r="X45" s="541"/>
      <c r="Y45" s="542"/>
      <c r="Z45" s="540"/>
      <c r="AA45" s="541"/>
      <c r="AB45" s="541"/>
      <c r="AC45" s="541"/>
      <c r="AD45" s="541"/>
      <c r="AE45" s="541"/>
      <c r="AF45" s="542"/>
      <c r="AG45" s="540"/>
      <c r="AH45" s="541"/>
      <c r="AI45" s="541"/>
      <c r="AJ45" s="541"/>
      <c r="AK45" s="541"/>
      <c r="AL45" s="541"/>
      <c r="AM45" s="542"/>
      <c r="AN45" s="540"/>
      <c r="AO45" s="541"/>
      <c r="AP45" s="541"/>
      <c r="AQ45" s="541"/>
      <c r="AR45" s="541"/>
      <c r="AS45" s="541"/>
      <c r="AT45" s="542"/>
      <c r="AU45" s="540"/>
      <c r="AV45" s="541"/>
      <c r="AW45" s="541"/>
      <c r="AX45" s="541"/>
      <c r="AY45" s="541"/>
      <c r="AZ45" s="541"/>
      <c r="BA45" s="542"/>
      <c r="BB45" s="494"/>
      <c r="BC45" s="495"/>
      <c r="BD45" s="495"/>
      <c r="BE45" s="495"/>
      <c r="BF45" s="495"/>
      <c r="BG45" s="495"/>
      <c r="BH45" s="495"/>
      <c r="BI45" s="495"/>
      <c r="BJ45" s="495"/>
      <c r="BK45" s="496"/>
    </row>
    <row r="46" spans="1:63" ht="12" customHeight="1">
      <c r="A46" s="524">
        <v>0.91666666666666663</v>
      </c>
      <c r="B46" s="525"/>
      <c r="C46" s="525"/>
      <c r="D46" s="527"/>
      <c r="E46" s="543"/>
      <c r="F46" s="544"/>
      <c r="G46" s="544"/>
      <c r="H46" s="544"/>
      <c r="I46" s="544"/>
      <c r="J46" s="544"/>
      <c r="K46" s="545"/>
      <c r="L46" s="543"/>
      <c r="M46" s="544"/>
      <c r="N46" s="544"/>
      <c r="O46" s="544"/>
      <c r="P46" s="544"/>
      <c r="Q46" s="544"/>
      <c r="R46" s="545"/>
      <c r="S46" s="543"/>
      <c r="T46" s="544"/>
      <c r="U46" s="544"/>
      <c r="V46" s="544"/>
      <c r="W46" s="544"/>
      <c r="X46" s="544"/>
      <c r="Y46" s="545"/>
      <c r="Z46" s="543"/>
      <c r="AA46" s="544"/>
      <c r="AB46" s="544"/>
      <c r="AC46" s="544"/>
      <c r="AD46" s="544"/>
      <c r="AE46" s="544"/>
      <c r="AF46" s="545"/>
      <c r="AG46" s="543"/>
      <c r="AH46" s="544"/>
      <c r="AI46" s="544"/>
      <c r="AJ46" s="544"/>
      <c r="AK46" s="544"/>
      <c r="AL46" s="544"/>
      <c r="AM46" s="545"/>
      <c r="AN46" s="543"/>
      <c r="AO46" s="544"/>
      <c r="AP46" s="544"/>
      <c r="AQ46" s="544"/>
      <c r="AR46" s="544"/>
      <c r="AS46" s="544"/>
      <c r="AT46" s="545"/>
      <c r="AU46" s="543"/>
      <c r="AV46" s="544"/>
      <c r="AW46" s="544"/>
      <c r="AX46" s="544"/>
      <c r="AY46" s="544"/>
      <c r="AZ46" s="544"/>
      <c r="BA46" s="545"/>
      <c r="BB46" s="494"/>
      <c r="BC46" s="495"/>
      <c r="BD46" s="495"/>
      <c r="BE46" s="495"/>
      <c r="BF46" s="495"/>
      <c r="BG46" s="495"/>
      <c r="BH46" s="495"/>
      <c r="BI46" s="495"/>
      <c r="BJ46" s="495"/>
      <c r="BK46" s="496"/>
    </row>
    <row r="47" spans="1:63" ht="12" customHeight="1">
      <c r="A47" s="526"/>
      <c r="B47" s="525"/>
      <c r="C47" s="525"/>
      <c r="D47" s="527"/>
      <c r="E47" s="540"/>
      <c r="F47" s="541"/>
      <c r="G47" s="541"/>
      <c r="H47" s="541"/>
      <c r="I47" s="541"/>
      <c r="J47" s="541"/>
      <c r="K47" s="542"/>
      <c r="L47" s="540"/>
      <c r="M47" s="541"/>
      <c r="N47" s="541"/>
      <c r="O47" s="541"/>
      <c r="P47" s="541"/>
      <c r="Q47" s="541"/>
      <c r="R47" s="542"/>
      <c r="S47" s="540"/>
      <c r="T47" s="541"/>
      <c r="U47" s="541"/>
      <c r="V47" s="541"/>
      <c r="W47" s="541"/>
      <c r="X47" s="541"/>
      <c r="Y47" s="542"/>
      <c r="Z47" s="540"/>
      <c r="AA47" s="541"/>
      <c r="AB47" s="541"/>
      <c r="AC47" s="541"/>
      <c r="AD47" s="541"/>
      <c r="AE47" s="541"/>
      <c r="AF47" s="542"/>
      <c r="AG47" s="540"/>
      <c r="AH47" s="541"/>
      <c r="AI47" s="541"/>
      <c r="AJ47" s="541"/>
      <c r="AK47" s="541"/>
      <c r="AL47" s="541"/>
      <c r="AM47" s="542"/>
      <c r="AN47" s="540"/>
      <c r="AO47" s="541"/>
      <c r="AP47" s="541"/>
      <c r="AQ47" s="541"/>
      <c r="AR47" s="541"/>
      <c r="AS47" s="541"/>
      <c r="AT47" s="542"/>
      <c r="AU47" s="540"/>
      <c r="AV47" s="541"/>
      <c r="AW47" s="541"/>
      <c r="AX47" s="541"/>
      <c r="AY47" s="541"/>
      <c r="AZ47" s="541"/>
      <c r="BA47" s="542"/>
      <c r="BB47" s="497"/>
      <c r="BC47" s="498"/>
      <c r="BD47" s="498"/>
      <c r="BE47" s="498"/>
      <c r="BF47" s="498"/>
      <c r="BG47" s="498"/>
      <c r="BH47" s="498"/>
      <c r="BI47" s="498"/>
      <c r="BJ47" s="498"/>
      <c r="BK47" s="499"/>
    </row>
    <row r="48" spans="1:63" ht="12" customHeight="1">
      <c r="A48" s="24"/>
      <c r="B48" s="25"/>
      <c r="C48" s="25"/>
      <c r="D48" s="26"/>
      <c r="E48" s="543"/>
      <c r="F48" s="544"/>
      <c r="G48" s="544"/>
      <c r="H48" s="544"/>
      <c r="I48" s="544"/>
      <c r="J48" s="544"/>
      <c r="K48" s="545"/>
      <c r="L48" s="543"/>
      <c r="M48" s="544"/>
      <c r="N48" s="544"/>
      <c r="O48" s="544"/>
      <c r="P48" s="544"/>
      <c r="Q48" s="544"/>
      <c r="R48" s="545"/>
      <c r="S48" s="543"/>
      <c r="T48" s="544"/>
      <c r="U48" s="544"/>
      <c r="V48" s="544"/>
      <c r="W48" s="544"/>
      <c r="X48" s="544"/>
      <c r="Y48" s="545"/>
      <c r="Z48" s="543"/>
      <c r="AA48" s="544"/>
      <c r="AB48" s="544"/>
      <c r="AC48" s="544"/>
      <c r="AD48" s="544"/>
      <c r="AE48" s="544"/>
      <c r="AF48" s="545"/>
      <c r="AG48" s="543"/>
      <c r="AH48" s="544"/>
      <c r="AI48" s="544"/>
      <c r="AJ48" s="544"/>
      <c r="AK48" s="544"/>
      <c r="AL48" s="544"/>
      <c r="AM48" s="545"/>
      <c r="AN48" s="543"/>
      <c r="AO48" s="544"/>
      <c r="AP48" s="544"/>
      <c r="AQ48" s="544"/>
      <c r="AR48" s="544"/>
      <c r="AS48" s="544"/>
      <c r="AT48" s="545"/>
      <c r="AU48" s="543"/>
      <c r="AV48" s="544"/>
      <c r="AW48" s="544"/>
      <c r="AX48" s="544"/>
      <c r="AY48" s="544"/>
      <c r="AZ48" s="544"/>
      <c r="BA48" s="545"/>
      <c r="BB48" s="176" t="str">
        <f>IFERROR(VLOOKUP(ROW(BB48)-ROW(BB$48)+1,時間計算!$AR$48:$AS$66,2,FALSE),"")</f>
        <v/>
      </c>
      <c r="BC48" s="169"/>
      <c r="BD48" s="169"/>
      <c r="BE48" s="169"/>
      <c r="BF48" s="169"/>
      <c r="BG48" s="169"/>
      <c r="BH48" s="169"/>
      <c r="BI48" s="169"/>
      <c r="BJ48" s="169"/>
      <c r="BK48" s="170"/>
    </row>
    <row r="49" spans="1:63" ht="12" customHeight="1">
      <c r="A49" s="24"/>
      <c r="B49" s="25"/>
      <c r="C49" s="25"/>
      <c r="D49" s="26"/>
      <c r="E49" s="540"/>
      <c r="F49" s="541"/>
      <c r="G49" s="541"/>
      <c r="H49" s="541"/>
      <c r="I49" s="541"/>
      <c r="J49" s="541"/>
      <c r="K49" s="542"/>
      <c r="L49" s="540"/>
      <c r="M49" s="541"/>
      <c r="N49" s="541"/>
      <c r="O49" s="541"/>
      <c r="P49" s="541"/>
      <c r="Q49" s="541"/>
      <c r="R49" s="542"/>
      <c r="S49" s="540"/>
      <c r="T49" s="541"/>
      <c r="U49" s="541"/>
      <c r="V49" s="541"/>
      <c r="W49" s="541"/>
      <c r="X49" s="541"/>
      <c r="Y49" s="542"/>
      <c r="Z49" s="540"/>
      <c r="AA49" s="541"/>
      <c r="AB49" s="541"/>
      <c r="AC49" s="541"/>
      <c r="AD49" s="541"/>
      <c r="AE49" s="541"/>
      <c r="AF49" s="542"/>
      <c r="AG49" s="540"/>
      <c r="AH49" s="541"/>
      <c r="AI49" s="541"/>
      <c r="AJ49" s="541"/>
      <c r="AK49" s="541"/>
      <c r="AL49" s="541"/>
      <c r="AM49" s="542"/>
      <c r="AN49" s="540"/>
      <c r="AO49" s="541"/>
      <c r="AP49" s="541"/>
      <c r="AQ49" s="541"/>
      <c r="AR49" s="541"/>
      <c r="AS49" s="541"/>
      <c r="AT49" s="542"/>
      <c r="AU49" s="540"/>
      <c r="AV49" s="541"/>
      <c r="AW49" s="541"/>
      <c r="AX49" s="541"/>
      <c r="AY49" s="541"/>
      <c r="AZ49" s="541"/>
      <c r="BA49" s="542"/>
      <c r="BB49" s="177" t="str">
        <f>IFERROR(VLOOKUP(ROW(BB49)-ROW(BB$48)+1,時間計算!$AR$48:$AS$66,2,FALSE),"")</f>
        <v/>
      </c>
      <c r="BC49" s="169"/>
      <c r="BD49" s="169"/>
      <c r="BE49" s="169"/>
      <c r="BF49" s="169"/>
      <c r="BG49" s="169"/>
      <c r="BH49" s="169"/>
      <c r="BI49" s="169"/>
      <c r="BJ49" s="169"/>
      <c r="BK49" s="170"/>
    </row>
    <row r="50" spans="1:63" ht="12" customHeight="1">
      <c r="A50" s="524">
        <v>1</v>
      </c>
      <c r="B50" s="525"/>
      <c r="C50" s="525"/>
      <c r="D50" s="527"/>
      <c r="E50" s="543"/>
      <c r="F50" s="544"/>
      <c r="G50" s="544"/>
      <c r="H50" s="544"/>
      <c r="I50" s="544"/>
      <c r="J50" s="544"/>
      <c r="K50" s="545"/>
      <c r="L50" s="543"/>
      <c r="M50" s="544"/>
      <c r="N50" s="544"/>
      <c r="O50" s="544"/>
      <c r="P50" s="544"/>
      <c r="Q50" s="544"/>
      <c r="R50" s="545"/>
      <c r="S50" s="543"/>
      <c r="T50" s="544"/>
      <c r="U50" s="544"/>
      <c r="V50" s="544"/>
      <c r="W50" s="544"/>
      <c r="X50" s="544"/>
      <c r="Y50" s="545"/>
      <c r="Z50" s="543"/>
      <c r="AA50" s="544"/>
      <c r="AB50" s="544"/>
      <c r="AC50" s="544"/>
      <c r="AD50" s="544"/>
      <c r="AE50" s="544"/>
      <c r="AF50" s="545"/>
      <c r="AG50" s="543"/>
      <c r="AH50" s="544"/>
      <c r="AI50" s="544"/>
      <c r="AJ50" s="544"/>
      <c r="AK50" s="544"/>
      <c r="AL50" s="544"/>
      <c r="AM50" s="545"/>
      <c r="AN50" s="543"/>
      <c r="AO50" s="544"/>
      <c r="AP50" s="544"/>
      <c r="AQ50" s="544"/>
      <c r="AR50" s="544"/>
      <c r="AS50" s="544"/>
      <c r="AT50" s="545"/>
      <c r="AU50" s="543"/>
      <c r="AV50" s="544"/>
      <c r="AW50" s="544"/>
      <c r="AX50" s="544"/>
      <c r="AY50" s="544"/>
      <c r="AZ50" s="544"/>
      <c r="BA50" s="545"/>
      <c r="BB50" s="177" t="str">
        <f>IFERROR(VLOOKUP(ROW(BB50)-ROW(BB$48)+1,時間計算!$AR$48:$AS$66,2,FALSE),"")</f>
        <v/>
      </c>
      <c r="BC50" s="169"/>
      <c r="BD50" s="169"/>
      <c r="BE50" s="169"/>
      <c r="BF50" s="169"/>
      <c r="BG50" s="169"/>
      <c r="BH50" s="169"/>
      <c r="BI50" s="169"/>
      <c r="BJ50" s="169"/>
      <c r="BK50" s="170"/>
    </row>
    <row r="51" spans="1:63" ht="12" customHeight="1">
      <c r="A51" s="526"/>
      <c r="B51" s="525"/>
      <c r="C51" s="525"/>
      <c r="D51" s="527"/>
      <c r="E51" s="540"/>
      <c r="F51" s="541"/>
      <c r="G51" s="541"/>
      <c r="H51" s="541"/>
      <c r="I51" s="541"/>
      <c r="J51" s="541"/>
      <c r="K51" s="542"/>
      <c r="L51" s="540"/>
      <c r="M51" s="541"/>
      <c r="N51" s="541"/>
      <c r="O51" s="541"/>
      <c r="P51" s="541"/>
      <c r="Q51" s="541"/>
      <c r="R51" s="542"/>
      <c r="S51" s="540"/>
      <c r="T51" s="541"/>
      <c r="U51" s="541"/>
      <c r="V51" s="541"/>
      <c r="W51" s="541"/>
      <c r="X51" s="541"/>
      <c r="Y51" s="542"/>
      <c r="Z51" s="540"/>
      <c r="AA51" s="541"/>
      <c r="AB51" s="541"/>
      <c r="AC51" s="541"/>
      <c r="AD51" s="541"/>
      <c r="AE51" s="541"/>
      <c r="AF51" s="542"/>
      <c r="AG51" s="540"/>
      <c r="AH51" s="541"/>
      <c r="AI51" s="541"/>
      <c r="AJ51" s="541"/>
      <c r="AK51" s="541"/>
      <c r="AL51" s="541"/>
      <c r="AM51" s="542"/>
      <c r="AN51" s="540"/>
      <c r="AO51" s="541"/>
      <c r="AP51" s="541"/>
      <c r="AQ51" s="541"/>
      <c r="AR51" s="541"/>
      <c r="AS51" s="541"/>
      <c r="AT51" s="542"/>
      <c r="AU51" s="540"/>
      <c r="AV51" s="541"/>
      <c r="AW51" s="541"/>
      <c r="AX51" s="541"/>
      <c r="AY51" s="541"/>
      <c r="AZ51" s="541"/>
      <c r="BA51" s="542"/>
      <c r="BB51" s="177" t="str">
        <f>IFERROR(VLOOKUP(ROW(BB51)-ROW(BB$48)+1,時間計算!$AR$48:$AS$66,2,FALSE),"")</f>
        <v/>
      </c>
      <c r="BC51" s="169"/>
      <c r="BD51" s="169"/>
      <c r="BE51" s="169"/>
      <c r="BF51" s="169"/>
      <c r="BG51" s="169"/>
      <c r="BH51" s="169"/>
      <c r="BI51" s="169"/>
      <c r="BJ51" s="169"/>
      <c r="BK51" s="170"/>
    </row>
    <row r="52" spans="1:63" ht="12" customHeight="1">
      <c r="A52" s="59"/>
      <c r="B52" s="25"/>
      <c r="C52" s="25"/>
      <c r="D52" s="26"/>
      <c r="E52" s="543"/>
      <c r="F52" s="544"/>
      <c r="G52" s="544"/>
      <c r="H52" s="544"/>
      <c r="I52" s="544"/>
      <c r="J52" s="544"/>
      <c r="K52" s="545"/>
      <c r="L52" s="543"/>
      <c r="M52" s="544"/>
      <c r="N52" s="544"/>
      <c r="O52" s="544"/>
      <c r="P52" s="544"/>
      <c r="Q52" s="544"/>
      <c r="R52" s="545"/>
      <c r="S52" s="543"/>
      <c r="T52" s="544"/>
      <c r="U52" s="544"/>
      <c r="V52" s="544"/>
      <c r="W52" s="544"/>
      <c r="X52" s="544"/>
      <c r="Y52" s="545"/>
      <c r="Z52" s="543"/>
      <c r="AA52" s="544"/>
      <c r="AB52" s="544"/>
      <c r="AC52" s="544"/>
      <c r="AD52" s="544"/>
      <c r="AE52" s="544"/>
      <c r="AF52" s="545"/>
      <c r="AG52" s="543"/>
      <c r="AH52" s="544"/>
      <c r="AI52" s="544"/>
      <c r="AJ52" s="544"/>
      <c r="AK52" s="544"/>
      <c r="AL52" s="544"/>
      <c r="AM52" s="545"/>
      <c r="AN52" s="543"/>
      <c r="AO52" s="544"/>
      <c r="AP52" s="544"/>
      <c r="AQ52" s="544"/>
      <c r="AR52" s="544"/>
      <c r="AS52" s="544"/>
      <c r="AT52" s="545"/>
      <c r="AU52" s="543"/>
      <c r="AV52" s="544"/>
      <c r="AW52" s="544"/>
      <c r="AX52" s="544"/>
      <c r="AY52" s="544"/>
      <c r="AZ52" s="544"/>
      <c r="BA52" s="545"/>
      <c r="BB52" s="177" t="str">
        <f>IFERROR(VLOOKUP(ROW(BB52)-ROW(BB$48)+1,時間計算!$AR$48:$AS$66,2,FALSE),"")</f>
        <v/>
      </c>
      <c r="BC52" s="169"/>
      <c r="BD52" s="169"/>
      <c r="BE52" s="169"/>
      <c r="BF52" s="169"/>
      <c r="BG52" s="169"/>
      <c r="BH52" s="169"/>
      <c r="BI52" s="169"/>
      <c r="BJ52" s="169"/>
      <c r="BK52" s="170"/>
    </row>
    <row r="53" spans="1:63" ht="12" customHeight="1">
      <c r="A53" s="59"/>
      <c r="B53" s="25"/>
      <c r="C53" s="25"/>
      <c r="D53" s="26"/>
      <c r="E53" s="540"/>
      <c r="F53" s="541"/>
      <c r="G53" s="541"/>
      <c r="H53" s="541"/>
      <c r="I53" s="541"/>
      <c r="J53" s="541"/>
      <c r="K53" s="542"/>
      <c r="L53" s="540"/>
      <c r="M53" s="541"/>
      <c r="N53" s="541"/>
      <c r="O53" s="541"/>
      <c r="P53" s="541"/>
      <c r="Q53" s="541"/>
      <c r="R53" s="542"/>
      <c r="S53" s="540"/>
      <c r="T53" s="541"/>
      <c r="U53" s="541"/>
      <c r="V53" s="541"/>
      <c r="W53" s="541"/>
      <c r="X53" s="541"/>
      <c r="Y53" s="542"/>
      <c r="Z53" s="540"/>
      <c r="AA53" s="541"/>
      <c r="AB53" s="541"/>
      <c r="AC53" s="541"/>
      <c r="AD53" s="541"/>
      <c r="AE53" s="541"/>
      <c r="AF53" s="542"/>
      <c r="AG53" s="540"/>
      <c r="AH53" s="541"/>
      <c r="AI53" s="541"/>
      <c r="AJ53" s="541"/>
      <c r="AK53" s="541"/>
      <c r="AL53" s="541"/>
      <c r="AM53" s="542"/>
      <c r="AN53" s="540"/>
      <c r="AO53" s="541"/>
      <c r="AP53" s="541"/>
      <c r="AQ53" s="541"/>
      <c r="AR53" s="541"/>
      <c r="AS53" s="541"/>
      <c r="AT53" s="542"/>
      <c r="AU53" s="540"/>
      <c r="AV53" s="541"/>
      <c r="AW53" s="541"/>
      <c r="AX53" s="541"/>
      <c r="AY53" s="541"/>
      <c r="AZ53" s="541"/>
      <c r="BA53" s="542"/>
      <c r="BB53" s="177" t="str">
        <f>IFERROR(VLOOKUP(ROW(BB53)-ROW(BB$48)+1,時間計算!$AR$48:$AS$66,2,FALSE),"")</f>
        <v/>
      </c>
      <c r="BC53" s="169"/>
      <c r="BD53" s="169"/>
      <c r="BE53" s="169"/>
      <c r="BF53" s="169"/>
      <c r="BG53" s="169"/>
      <c r="BH53" s="169"/>
      <c r="BI53" s="169"/>
      <c r="BJ53" s="169"/>
      <c r="BK53" s="170"/>
    </row>
    <row r="54" spans="1:63" ht="12" customHeight="1">
      <c r="A54" s="524">
        <v>8.3333333333333329E-2</v>
      </c>
      <c r="B54" s="525"/>
      <c r="C54" s="525"/>
      <c r="D54" s="527"/>
      <c r="E54" s="543"/>
      <c r="F54" s="544"/>
      <c r="G54" s="544"/>
      <c r="H54" s="544"/>
      <c r="I54" s="544"/>
      <c r="J54" s="544"/>
      <c r="K54" s="545"/>
      <c r="L54" s="543"/>
      <c r="M54" s="544"/>
      <c r="N54" s="544"/>
      <c r="O54" s="544"/>
      <c r="P54" s="544"/>
      <c r="Q54" s="544"/>
      <c r="R54" s="545"/>
      <c r="S54" s="543"/>
      <c r="T54" s="544"/>
      <c r="U54" s="544"/>
      <c r="V54" s="544"/>
      <c r="W54" s="544"/>
      <c r="X54" s="544"/>
      <c r="Y54" s="545"/>
      <c r="Z54" s="543"/>
      <c r="AA54" s="544"/>
      <c r="AB54" s="544"/>
      <c r="AC54" s="544"/>
      <c r="AD54" s="544"/>
      <c r="AE54" s="544"/>
      <c r="AF54" s="545"/>
      <c r="AG54" s="543"/>
      <c r="AH54" s="544"/>
      <c r="AI54" s="544"/>
      <c r="AJ54" s="544"/>
      <c r="AK54" s="544"/>
      <c r="AL54" s="544"/>
      <c r="AM54" s="545"/>
      <c r="AN54" s="543"/>
      <c r="AO54" s="544"/>
      <c r="AP54" s="544"/>
      <c r="AQ54" s="544"/>
      <c r="AR54" s="544"/>
      <c r="AS54" s="544"/>
      <c r="AT54" s="545"/>
      <c r="AU54" s="543"/>
      <c r="AV54" s="544"/>
      <c r="AW54" s="544"/>
      <c r="AX54" s="544"/>
      <c r="AY54" s="544"/>
      <c r="AZ54" s="544"/>
      <c r="BA54" s="545"/>
      <c r="BB54" s="177" t="str">
        <f>IFERROR(VLOOKUP(ROW(BB54)-ROW(BB$48)+1,時間計算!$AR$48:$AS$66,2,FALSE),"")</f>
        <v/>
      </c>
      <c r="BC54" s="169"/>
      <c r="BD54" s="169"/>
      <c r="BE54" s="169"/>
      <c r="BF54" s="169"/>
      <c r="BG54" s="169"/>
      <c r="BH54" s="169"/>
      <c r="BI54" s="169"/>
      <c r="BJ54" s="169"/>
      <c r="BK54" s="170"/>
    </row>
    <row r="55" spans="1:63" ht="12" customHeight="1">
      <c r="A55" s="526"/>
      <c r="B55" s="525"/>
      <c r="C55" s="525"/>
      <c r="D55" s="527"/>
      <c r="E55" s="540"/>
      <c r="F55" s="541"/>
      <c r="G55" s="541"/>
      <c r="H55" s="541"/>
      <c r="I55" s="541"/>
      <c r="J55" s="541"/>
      <c r="K55" s="542"/>
      <c r="L55" s="540"/>
      <c r="M55" s="541"/>
      <c r="N55" s="541"/>
      <c r="O55" s="541"/>
      <c r="P55" s="541"/>
      <c r="Q55" s="541"/>
      <c r="R55" s="542"/>
      <c r="S55" s="540"/>
      <c r="T55" s="541"/>
      <c r="U55" s="541"/>
      <c r="V55" s="541"/>
      <c r="W55" s="541"/>
      <c r="X55" s="541"/>
      <c r="Y55" s="542"/>
      <c r="Z55" s="540"/>
      <c r="AA55" s="541"/>
      <c r="AB55" s="541"/>
      <c r="AC55" s="541"/>
      <c r="AD55" s="541"/>
      <c r="AE55" s="541"/>
      <c r="AF55" s="542"/>
      <c r="AG55" s="540"/>
      <c r="AH55" s="541"/>
      <c r="AI55" s="541"/>
      <c r="AJ55" s="541"/>
      <c r="AK55" s="541"/>
      <c r="AL55" s="541"/>
      <c r="AM55" s="542"/>
      <c r="AN55" s="540"/>
      <c r="AO55" s="541"/>
      <c r="AP55" s="541"/>
      <c r="AQ55" s="541"/>
      <c r="AR55" s="541"/>
      <c r="AS55" s="541"/>
      <c r="AT55" s="542"/>
      <c r="AU55" s="540"/>
      <c r="AV55" s="541"/>
      <c r="AW55" s="541"/>
      <c r="AX55" s="541"/>
      <c r="AY55" s="541"/>
      <c r="AZ55" s="541"/>
      <c r="BA55" s="542"/>
      <c r="BB55" s="177" t="str">
        <f>IFERROR(VLOOKUP(ROW(BB55)-ROW(BB$48)+1,時間計算!$AR$48:$AS$66,2,FALSE),"")</f>
        <v/>
      </c>
      <c r="BC55" s="169"/>
      <c r="BD55" s="169"/>
      <c r="BE55" s="169"/>
      <c r="BF55" s="169"/>
      <c r="BG55" s="169"/>
      <c r="BH55" s="169"/>
      <c r="BI55" s="169"/>
      <c r="BJ55" s="169"/>
      <c r="BK55" s="170"/>
    </row>
    <row r="56" spans="1:63" ht="12" customHeight="1">
      <c r="A56" s="24"/>
      <c r="B56" s="25"/>
      <c r="C56" s="25"/>
      <c r="D56" s="26"/>
      <c r="E56" s="543"/>
      <c r="F56" s="544"/>
      <c r="G56" s="544"/>
      <c r="H56" s="544"/>
      <c r="I56" s="544"/>
      <c r="J56" s="544"/>
      <c r="K56" s="545"/>
      <c r="L56" s="543"/>
      <c r="M56" s="544"/>
      <c r="N56" s="544"/>
      <c r="O56" s="544"/>
      <c r="P56" s="544"/>
      <c r="Q56" s="544"/>
      <c r="R56" s="545"/>
      <c r="S56" s="543"/>
      <c r="T56" s="544"/>
      <c r="U56" s="544"/>
      <c r="V56" s="544"/>
      <c r="W56" s="544"/>
      <c r="X56" s="544"/>
      <c r="Y56" s="545"/>
      <c r="Z56" s="543"/>
      <c r="AA56" s="544"/>
      <c r="AB56" s="544"/>
      <c r="AC56" s="544"/>
      <c r="AD56" s="544"/>
      <c r="AE56" s="544"/>
      <c r="AF56" s="545"/>
      <c r="AG56" s="543"/>
      <c r="AH56" s="544"/>
      <c r="AI56" s="544"/>
      <c r="AJ56" s="544"/>
      <c r="AK56" s="544"/>
      <c r="AL56" s="544"/>
      <c r="AM56" s="545"/>
      <c r="AN56" s="543"/>
      <c r="AO56" s="544"/>
      <c r="AP56" s="544"/>
      <c r="AQ56" s="544"/>
      <c r="AR56" s="544"/>
      <c r="AS56" s="544"/>
      <c r="AT56" s="545"/>
      <c r="AU56" s="543"/>
      <c r="AV56" s="544"/>
      <c r="AW56" s="544"/>
      <c r="AX56" s="544"/>
      <c r="AY56" s="544"/>
      <c r="AZ56" s="544"/>
      <c r="BA56" s="545"/>
      <c r="BB56" s="177" t="str">
        <f>IFERROR(VLOOKUP(ROW(BB56)-ROW(BB$48)+1,時間計算!$AR$48:$AS$66,2,FALSE),"")</f>
        <v/>
      </c>
      <c r="BC56" s="169"/>
      <c r="BD56" s="169"/>
      <c r="BE56" s="169"/>
      <c r="BF56" s="169"/>
      <c r="BG56" s="169"/>
      <c r="BH56" s="169"/>
      <c r="BI56" s="169"/>
      <c r="BJ56" s="169"/>
      <c r="BK56" s="170"/>
    </row>
    <row r="57" spans="1:63" ht="12" customHeight="1">
      <c r="A57" s="24"/>
      <c r="B57" s="25"/>
      <c r="C57" s="25"/>
      <c r="D57" s="26"/>
      <c r="E57" s="540"/>
      <c r="F57" s="541"/>
      <c r="G57" s="541"/>
      <c r="H57" s="541"/>
      <c r="I57" s="541"/>
      <c r="J57" s="541"/>
      <c r="K57" s="542"/>
      <c r="L57" s="540"/>
      <c r="M57" s="541"/>
      <c r="N57" s="541"/>
      <c r="O57" s="541"/>
      <c r="P57" s="541"/>
      <c r="Q57" s="541"/>
      <c r="R57" s="542"/>
      <c r="S57" s="540"/>
      <c r="T57" s="541"/>
      <c r="U57" s="541"/>
      <c r="V57" s="541"/>
      <c r="W57" s="541"/>
      <c r="X57" s="541"/>
      <c r="Y57" s="542"/>
      <c r="Z57" s="540"/>
      <c r="AA57" s="541"/>
      <c r="AB57" s="541"/>
      <c r="AC57" s="541"/>
      <c r="AD57" s="541"/>
      <c r="AE57" s="541"/>
      <c r="AF57" s="542"/>
      <c r="AG57" s="540"/>
      <c r="AH57" s="541"/>
      <c r="AI57" s="541"/>
      <c r="AJ57" s="541"/>
      <c r="AK57" s="541"/>
      <c r="AL57" s="541"/>
      <c r="AM57" s="542"/>
      <c r="AN57" s="540"/>
      <c r="AO57" s="541"/>
      <c r="AP57" s="541"/>
      <c r="AQ57" s="541"/>
      <c r="AR57" s="541"/>
      <c r="AS57" s="541"/>
      <c r="AT57" s="542"/>
      <c r="AU57" s="540"/>
      <c r="AV57" s="541"/>
      <c r="AW57" s="541"/>
      <c r="AX57" s="541"/>
      <c r="AY57" s="541"/>
      <c r="AZ57" s="541"/>
      <c r="BA57" s="542"/>
      <c r="BB57" s="177" t="str">
        <f>IFERROR(VLOOKUP(ROW(BB57)-ROW(BB$48)+1,時間計算!$AR$48:$AS$66,2,FALSE),"")</f>
        <v/>
      </c>
      <c r="BC57" s="169"/>
      <c r="BD57" s="169"/>
      <c r="BE57" s="169"/>
      <c r="BF57" s="169"/>
      <c r="BG57" s="169"/>
      <c r="BH57" s="169"/>
      <c r="BI57" s="169"/>
      <c r="BJ57" s="169"/>
      <c r="BK57" s="170"/>
    </row>
    <row r="58" spans="1:63" ht="12" customHeight="1">
      <c r="A58" s="524">
        <v>0.16666666666666666</v>
      </c>
      <c r="B58" s="525"/>
      <c r="C58" s="525"/>
      <c r="D58" s="527"/>
      <c r="E58" s="543"/>
      <c r="F58" s="544"/>
      <c r="G58" s="544"/>
      <c r="H58" s="544"/>
      <c r="I58" s="544"/>
      <c r="J58" s="544"/>
      <c r="K58" s="545"/>
      <c r="L58" s="543"/>
      <c r="M58" s="544"/>
      <c r="N58" s="544"/>
      <c r="O58" s="544"/>
      <c r="P58" s="544"/>
      <c r="Q58" s="544"/>
      <c r="R58" s="545"/>
      <c r="S58" s="543"/>
      <c r="T58" s="544"/>
      <c r="U58" s="544"/>
      <c r="V58" s="544"/>
      <c r="W58" s="544"/>
      <c r="X58" s="544"/>
      <c r="Y58" s="545"/>
      <c r="Z58" s="543"/>
      <c r="AA58" s="544"/>
      <c r="AB58" s="544"/>
      <c r="AC58" s="544"/>
      <c r="AD58" s="544"/>
      <c r="AE58" s="544"/>
      <c r="AF58" s="545"/>
      <c r="AG58" s="543"/>
      <c r="AH58" s="544"/>
      <c r="AI58" s="544"/>
      <c r="AJ58" s="544"/>
      <c r="AK58" s="544"/>
      <c r="AL58" s="544"/>
      <c r="AM58" s="545"/>
      <c r="AN58" s="543"/>
      <c r="AO58" s="544"/>
      <c r="AP58" s="544"/>
      <c r="AQ58" s="544"/>
      <c r="AR58" s="544"/>
      <c r="AS58" s="544"/>
      <c r="AT58" s="545"/>
      <c r="AU58" s="543"/>
      <c r="AV58" s="544"/>
      <c r="AW58" s="544"/>
      <c r="AX58" s="544"/>
      <c r="AY58" s="544"/>
      <c r="AZ58" s="544"/>
      <c r="BA58" s="545"/>
      <c r="BB58" s="177" t="str">
        <f>IFERROR(VLOOKUP(ROW(BB58)-ROW(BB$48)+1,時間計算!$AR$48:$AS$66,2,FALSE),"")</f>
        <v/>
      </c>
      <c r="BC58" s="169"/>
      <c r="BD58" s="169"/>
      <c r="BE58" s="169"/>
      <c r="BF58" s="169"/>
      <c r="BG58" s="169"/>
      <c r="BH58" s="169"/>
      <c r="BI58" s="169"/>
      <c r="BJ58" s="169"/>
      <c r="BK58" s="170"/>
    </row>
    <row r="59" spans="1:63" ht="12" customHeight="1">
      <c r="A59" s="528"/>
      <c r="B59" s="529"/>
      <c r="C59" s="529"/>
      <c r="D59" s="530"/>
      <c r="E59" s="555"/>
      <c r="F59" s="556"/>
      <c r="G59" s="556"/>
      <c r="H59" s="556"/>
      <c r="I59" s="556"/>
      <c r="J59" s="556"/>
      <c r="K59" s="557"/>
      <c r="L59" s="555"/>
      <c r="M59" s="556"/>
      <c r="N59" s="556"/>
      <c r="O59" s="556"/>
      <c r="P59" s="556"/>
      <c r="Q59" s="556"/>
      <c r="R59" s="557"/>
      <c r="S59" s="555"/>
      <c r="T59" s="556"/>
      <c r="U59" s="556"/>
      <c r="V59" s="556"/>
      <c r="W59" s="556"/>
      <c r="X59" s="556"/>
      <c r="Y59" s="557"/>
      <c r="Z59" s="555"/>
      <c r="AA59" s="556"/>
      <c r="AB59" s="556"/>
      <c r="AC59" s="556"/>
      <c r="AD59" s="556"/>
      <c r="AE59" s="556"/>
      <c r="AF59" s="557"/>
      <c r="AG59" s="555"/>
      <c r="AH59" s="556"/>
      <c r="AI59" s="556"/>
      <c r="AJ59" s="556"/>
      <c r="AK59" s="556"/>
      <c r="AL59" s="556"/>
      <c r="AM59" s="557"/>
      <c r="AN59" s="555"/>
      <c r="AO59" s="556"/>
      <c r="AP59" s="556"/>
      <c r="AQ59" s="556"/>
      <c r="AR59" s="556"/>
      <c r="AS59" s="556"/>
      <c r="AT59" s="557"/>
      <c r="AU59" s="555"/>
      <c r="AV59" s="556"/>
      <c r="AW59" s="556"/>
      <c r="AX59" s="556"/>
      <c r="AY59" s="556"/>
      <c r="AZ59" s="556"/>
      <c r="BA59" s="557"/>
      <c r="BB59" s="178" t="str">
        <f>IFERROR(VLOOKUP(ROW(BB59)-ROW(BB$48)+1,時間計算!$AR$48:$AS$66,2,FALSE),"")</f>
        <v/>
      </c>
      <c r="BC59" s="171"/>
      <c r="BD59" s="171"/>
      <c r="BE59" s="171"/>
      <c r="BF59" s="171"/>
      <c r="BG59" s="171"/>
      <c r="BH59" s="171"/>
      <c r="BI59" s="171"/>
      <c r="BJ59" s="171"/>
      <c r="BK59" s="172"/>
    </row>
    <row r="60" spans="1:63" ht="6.75" customHeight="1"/>
    <row r="61" spans="1:63" ht="6.75" customHeight="1"/>
    <row r="62" spans="1:63" ht="17.25" customHeight="1">
      <c r="A62" s="515" t="s">
        <v>57</v>
      </c>
      <c r="B62" s="516"/>
      <c r="C62" s="516"/>
      <c r="D62" s="517"/>
      <c r="E62" s="503"/>
      <c r="F62" s="504"/>
      <c r="G62" s="504"/>
      <c r="H62" s="504"/>
      <c r="I62" s="504"/>
      <c r="J62" s="504"/>
      <c r="K62" s="504"/>
      <c r="L62" s="504"/>
      <c r="M62" s="504"/>
      <c r="N62" s="504"/>
      <c r="O62" s="504"/>
      <c r="P62" s="504"/>
      <c r="Q62" s="504"/>
      <c r="R62" s="504"/>
      <c r="S62" s="504"/>
      <c r="T62" s="504"/>
      <c r="U62" s="504"/>
      <c r="V62" s="504"/>
      <c r="W62" s="504"/>
      <c r="X62" s="504"/>
      <c r="Y62" s="504"/>
      <c r="Z62" s="504"/>
      <c r="AA62" s="504"/>
      <c r="AB62" s="504"/>
      <c r="AC62" s="504"/>
      <c r="AD62" s="504"/>
      <c r="AE62" s="504"/>
      <c r="AF62" s="504"/>
      <c r="AG62" s="504"/>
      <c r="AH62" s="504"/>
      <c r="AI62" s="504"/>
      <c r="AJ62" s="504"/>
      <c r="AK62" s="504"/>
      <c r="AL62" s="504"/>
      <c r="AM62" s="504"/>
      <c r="AN62" s="504"/>
      <c r="AO62" s="504"/>
      <c r="AP62" s="504"/>
      <c r="AQ62" s="504"/>
      <c r="AR62" s="504"/>
      <c r="AS62" s="504"/>
      <c r="AT62" s="504"/>
      <c r="AU62" s="504"/>
      <c r="AV62" s="504"/>
      <c r="AW62" s="504"/>
      <c r="AX62" s="504"/>
      <c r="AY62" s="504"/>
      <c r="AZ62" s="504"/>
      <c r="BA62" s="504"/>
      <c r="BB62" s="504"/>
      <c r="BC62" s="504"/>
      <c r="BD62" s="504"/>
      <c r="BE62" s="504"/>
      <c r="BF62" s="504"/>
      <c r="BG62" s="504"/>
      <c r="BH62" s="504"/>
      <c r="BI62" s="504"/>
      <c r="BJ62" s="504"/>
      <c r="BK62" s="505"/>
    </row>
    <row r="63" spans="1:63" ht="17.25" customHeight="1">
      <c r="A63" s="518"/>
      <c r="B63" s="519"/>
      <c r="C63" s="519"/>
      <c r="D63" s="520"/>
      <c r="E63" s="506"/>
      <c r="F63" s="507"/>
      <c r="G63" s="507"/>
      <c r="H63" s="507"/>
      <c r="I63" s="507"/>
      <c r="J63" s="507"/>
      <c r="K63" s="507"/>
      <c r="L63" s="507"/>
      <c r="M63" s="507"/>
      <c r="N63" s="507"/>
      <c r="O63" s="507"/>
      <c r="P63" s="507"/>
      <c r="Q63" s="507"/>
      <c r="R63" s="507"/>
      <c r="S63" s="507"/>
      <c r="T63" s="507"/>
      <c r="U63" s="507"/>
      <c r="V63" s="507"/>
      <c r="W63" s="507"/>
      <c r="X63" s="507"/>
      <c r="Y63" s="507"/>
      <c r="Z63" s="507"/>
      <c r="AA63" s="507"/>
      <c r="AB63" s="507"/>
      <c r="AC63" s="507"/>
      <c r="AD63" s="507"/>
      <c r="AE63" s="507"/>
      <c r="AF63" s="507"/>
      <c r="AG63" s="507"/>
      <c r="AH63" s="507"/>
      <c r="AI63" s="507"/>
      <c r="AJ63" s="507"/>
      <c r="AK63" s="507"/>
      <c r="AL63" s="507"/>
      <c r="AM63" s="507"/>
      <c r="AN63" s="507"/>
      <c r="AO63" s="507"/>
      <c r="AP63" s="507"/>
      <c r="AQ63" s="507"/>
      <c r="AR63" s="507"/>
      <c r="AS63" s="507"/>
      <c r="AT63" s="507"/>
      <c r="AU63" s="507"/>
      <c r="AV63" s="507"/>
      <c r="AW63" s="507"/>
      <c r="AX63" s="507"/>
      <c r="AY63" s="507"/>
      <c r="AZ63" s="507"/>
      <c r="BA63" s="507"/>
      <c r="BB63" s="507"/>
      <c r="BC63" s="507"/>
      <c r="BD63" s="507"/>
      <c r="BE63" s="507"/>
      <c r="BF63" s="507"/>
      <c r="BG63" s="507"/>
      <c r="BH63" s="507"/>
      <c r="BI63" s="507"/>
      <c r="BJ63" s="507"/>
      <c r="BK63" s="508"/>
    </row>
    <row r="64" spans="1:63" ht="17.25" customHeight="1">
      <c r="A64" s="518"/>
      <c r="B64" s="519"/>
      <c r="C64" s="519"/>
      <c r="D64" s="520"/>
      <c r="E64" s="506"/>
      <c r="F64" s="507"/>
      <c r="G64" s="507"/>
      <c r="H64" s="507"/>
      <c r="I64" s="507"/>
      <c r="J64" s="507"/>
      <c r="K64" s="507"/>
      <c r="L64" s="507"/>
      <c r="M64" s="507"/>
      <c r="N64" s="507"/>
      <c r="O64" s="507"/>
      <c r="P64" s="507"/>
      <c r="Q64" s="507"/>
      <c r="R64" s="507"/>
      <c r="S64" s="507"/>
      <c r="T64" s="507"/>
      <c r="U64" s="507"/>
      <c r="V64" s="507"/>
      <c r="W64" s="507"/>
      <c r="X64" s="507"/>
      <c r="Y64" s="507"/>
      <c r="Z64" s="507"/>
      <c r="AA64" s="507"/>
      <c r="AB64" s="507"/>
      <c r="AC64" s="507"/>
      <c r="AD64" s="507"/>
      <c r="AE64" s="507"/>
      <c r="AF64" s="507"/>
      <c r="AG64" s="507"/>
      <c r="AH64" s="507"/>
      <c r="AI64" s="507"/>
      <c r="AJ64" s="507"/>
      <c r="AK64" s="507"/>
      <c r="AL64" s="507"/>
      <c r="AM64" s="507"/>
      <c r="AN64" s="507"/>
      <c r="AO64" s="507"/>
      <c r="AP64" s="507"/>
      <c r="AQ64" s="507"/>
      <c r="AR64" s="507"/>
      <c r="AS64" s="507"/>
      <c r="AT64" s="507"/>
      <c r="AU64" s="507"/>
      <c r="AV64" s="507"/>
      <c r="AW64" s="507"/>
      <c r="AX64" s="507"/>
      <c r="AY64" s="507"/>
      <c r="AZ64" s="507"/>
      <c r="BA64" s="507"/>
      <c r="BB64" s="507"/>
      <c r="BC64" s="507"/>
      <c r="BD64" s="507"/>
      <c r="BE64" s="507"/>
      <c r="BF64" s="507"/>
      <c r="BG64" s="507"/>
      <c r="BH64" s="507"/>
      <c r="BI64" s="507"/>
      <c r="BJ64" s="507"/>
      <c r="BK64" s="508"/>
    </row>
    <row r="65" spans="1:63" ht="17.25" customHeight="1">
      <c r="A65" s="518"/>
      <c r="B65" s="519"/>
      <c r="C65" s="519"/>
      <c r="D65" s="520"/>
      <c r="E65" s="506"/>
      <c r="F65" s="507"/>
      <c r="G65" s="507"/>
      <c r="H65" s="507"/>
      <c r="I65" s="507"/>
      <c r="J65" s="507"/>
      <c r="K65" s="507"/>
      <c r="L65" s="507"/>
      <c r="M65" s="507"/>
      <c r="N65" s="507"/>
      <c r="O65" s="507"/>
      <c r="P65" s="507"/>
      <c r="Q65" s="507"/>
      <c r="R65" s="507"/>
      <c r="S65" s="507"/>
      <c r="T65" s="507"/>
      <c r="U65" s="507"/>
      <c r="V65" s="507"/>
      <c r="W65" s="507"/>
      <c r="X65" s="507"/>
      <c r="Y65" s="507"/>
      <c r="Z65" s="507"/>
      <c r="AA65" s="507"/>
      <c r="AB65" s="507"/>
      <c r="AC65" s="507"/>
      <c r="AD65" s="507"/>
      <c r="AE65" s="507"/>
      <c r="AF65" s="507"/>
      <c r="AG65" s="507"/>
      <c r="AH65" s="507"/>
      <c r="AI65" s="507"/>
      <c r="AJ65" s="507"/>
      <c r="AK65" s="507"/>
      <c r="AL65" s="507"/>
      <c r="AM65" s="507"/>
      <c r="AN65" s="507"/>
      <c r="AO65" s="507"/>
      <c r="AP65" s="507"/>
      <c r="AQ65" s="507"/>
      <c r="AR65" s="507"/>
      <c r="AS65" s="507"/>
      <c r="AT65" s="507"/>
      <c r="AU65" s="507"/>
      <c r="AV65" s="507"/>
      <c r="AW65" s="507"/>
      <c r="AX65" s="507"/>
      <c r="AY65" s="507"/>
      <c r="AZ65" s="507"/>
      <c r="BA65" s="507"/>
      <c r="BB65" s="507"/>
      <c r="BC65" s="507"/>
      <c r="BD65" s="507"/>
      <c r="BE65" s="507"/>
      <c r="BF65" s="507"/>
      <c r="BG65" s="507"/>
      <c r="BH65" s="507"/>
      <c r="BI65" s="507"/>
      <c r="BJ65" s="507"/>
      <c r="BK65" s="508"/>
    </row>
    <row r="66" spans="1:63" ht="17.25" customHeight="1">
      <c r="A66" s="521"/>
      <c r="B66" s="522"/>
      <c r="C66" s="522"/>
      <c r="D66" s="523"/>
      <c r="E66" s="509"/>
      <c r="F66" s="510"/>
      <c r="G66" s="510"/>
      <c r="H66" s="510"/>
      <c r="I66" s="510"/>
      <c r="J66" s="510"/>
      <c r="K66" s="510"/>
      <c r="L66" s="510"/>
      <c r="M66" s="510"/>
      <c r="N66" s="510"/>
      <c r="O66" s="510"/>
      <c r="P66" s="510"/>
      <c r="Q66" s="510"/>
      <c r="R66" s="510"/>
      <c r="S66" s="510"/>
      <c r="T66" s="510"/>
      <c r="U66" s="510"/>
      <c r="V66" s="510"/>
      <c r="W66" s="510"/>
      <c r="X66" s="510"/>
      <c r="Y66" s="510"/>
      <c r="Z66" s="510"/>
      <c r="AA66" s="510"/>
      <c r="AB66" s="510"/>
      <c r="AC66" s="510"/>
      <c r="AD66" s="510"/>
      <c r="AE66" s="510"/>
      <c r="AF66" s="510"/>
      <c r="AG66" s="510"/>
      <c r="AH66" s="510"/>
      <c r="AI66" s="510"/>
      <c r="AJ66" s="510"/>
      <c r="AK66" s="510"/>
      <c r="AL66" s="510"/>
      <c r="AM66" s="510"/>
      <c r="AN66" s="510"/>
      <c r="AO66" s="510"/>
      <c r="AP66" s="510"/>
      <c r="AQ66" s="510"/>
      <c r="AR66" s="510"/>
      <c r="AS66" s="510"/>
      <c r="AT66" s="510"/>
      <c r="AU66" s="510"/>
      <c r="AV66" s="510"/>
      <c r="AW66" s="510"/>
      <c r="AX66" s="510"/>
      <c r="AY66" s="510"/>
      <c r="AZ66" s="510"/>
      <c r="BA66" s="510"/>
      <c r="BB66" s="510"/>
      <c r="BC66" s="510"/>
      <c r="BD66" s="510"/>
      <c r="BE66" s="510"/>
      <c r="BF66" s="510"/>
      <c r="BG66" s="510"/>
      <c r="BH66" s="510"/>
      <c r="BI66" s="510"/>
      <c r="BJ66" s="510"/>
      <c r="BK66" s="511"/>
    </row>
  </sheetData>
  <sheetProtection formatCells="0" selectLockedCells="1"/>
  <mergeCells count="402">
    <mergeCell ref="AN58:AT58"/>
    <mergeCell ref="AU58:BA58"/>
    <mergeCell ref="E59:K59"/>
    <mergeCell ref="L59:R59"/>
    <mergeCell ref="S59:Y59"/>
    <mergeCell ref="Z59:AF59"/>
    <mergeCell ref="AG59:AM59"/>
    <mergeCell ref="AN59:AT59"/>
    <mergeCell ref="AU59:BA59"/>
    <mergeCell ref="E58:K58"/>
    <mergeCell ref="L58:R58"/>
    <mergeCell ref="S58:Y58"/>
    <mergeCell ref="Z58:AF58"/>
    <mergeCell ref="AG58:AM58"/>
    <mergeCell ref="AN56:AT56"/>
    <mergeCell ref="AU56:BA56"/>
    <mergeCell ref="E57:K57"/>
    <mergeCell ref="L57:R57"/>
    <mergeCell ref="S57:Y57"/>
    <mergeCell ref="Z57:AF57"/>
    <mergeCell ref="AG57:AM57"/>
    <mergeCell ref="AN57:AT57"/>
    <mergeCell ref="AU57:BA57"/>
    <mergeCell ref="E56:K56"/>
    <mergeCell ref="L56:R56"/>
    <mergeCell ref="S56:Y56"/>
    <mergeCell ref="Z56:AF56"/>
    <mergeCell ref="AG56:AM56"/>
    <mergeCell ref="AN54:AT54"/>
    <mergeCell ref="AU54:BA54"/>
    <mergeCell ref="E55:K55"/>
    <mergeCell ref="L55:R55"/>
    <mergeCell ref="S55:Y55"/>
    <mergeCell ref="Z55:AF55"/>
    <mergeCell ref="AG55:AM55"/>
    <mergeCell ref="AN55:AT55"/>
    <mergeCell ref="AU55:BA55"/>
    <mergeCell ref="E54:K54"/>
    <mergeCell ref="L54:R54"/>
    <mergeCell ref="S54:Y54"/>
    <mergeCell ref="Z54:AF54"/>
    <mergeCell ref="AG54:AM54"/>
    <mergeCell ref="AN52:AT52"/>
    <mergeCell ref="AU52:BA52"/>
    <mergeCell ref="E53:K53"/>
    <mergeCell ref="L53:R53"/>
    <mergeCell ref="S53:Y53"/>
    <mergeCell ref="Z53:AF53"/>
    <mergeCell ref="AG53:AM53"/>
    <mergeCell ref="AN53:AT53"/>
    <mergeCell ref="AU53:BA53"/>
    <mergeCell ref="E52:K52"/>
    <mergeCell ref="L52:R52"/>
    <mergeCell ref="S52:Y52"/>
    <mergeCell ref="Z52:AF52"/>
    <mergeCell ref="AG52:AM52"/>
    <mergeCell ref="AN50:AT50"/>
    <mergeCell ref="AU50:BA50"/>
    <mergeCell ref="E51:K51"/>
    <mergeCell ref="L51:R51"/>
    <mergeCell ref="S51:Y51"/>
    <mergeCell ref="Z51:AF51"/>
    <mergeCell ref="AG51:AM51"/>
    <mergeCell ref="AN51:AT51"/>
    <mergeCell ref="AU51:BA51"/>
    <mergeCell ref="E50:K50"/>
    <mergeCell ref="L50:R50"/>
    <mergeCell ref="S50:Y50"/>
    <mergeCell ref="Z50:AF50"/>
    <mergeCell ref="AG50:AM50"/>
    <mergeCell ref="AN48:AT48"/>
    <mergeCell ref="AU48:BA48"/>
    <mergeCell ref="E49:K49"/>
    <mergeCell ref="L49:R49"/>
    <mergeCell ref="S49:Y49"/>
    <mergeCell ref="Z49:AF49"/>
    <mergeCell ref="AG49:AM49"/>
    <mergeCell ref="AN49:AT49"/>
    <mergeCell ref="AU49:BA49"/>
    <mergeCell ref="E48:K48"/>
    <mergeCell ref="L48:R48"/>
    <mergeCell ref="S48:Y48"/>
    <mergeCell ref="Z48:AF48"/>
    <mergeCell ref="AG48:AM48"/>
    <mergeCell ref="AN46:AT46"/>
    <mergeCell ref="AU46:BA46"/>
    <mergeCell ref="E47:K47"/>
    <mergeCell ref="L47:R47"/>
    <mergeCell ref="S47:Y47"/>
    <mergeCell ref="Z47:AF47"/>
    <mergeCell ref="AG47:AM47"/>
    <mergeCell ref="AN47:AT47"/>
    <mergeCell ref="AU47:BA47"/>
    <mergeCell ref="E46:K46"/>
    <mergeCell ref="L46:R46"/>
    <mergeCell ref="S46:Y46"/>
    <mergeCell ref="Z46:AF46"/>
    <mergeCell ref="AG46:AM46"/>
    <mergeCell ref="AN44:AT44"/>
    <mergeCell ref="AU44:BA44"/>
    <mergeCell ref="E45:K45"/>
    <mergeCell ref="L45:R45"/>
    <mergeCell ref="S45:Y45"/>
    <mergeCell ref="Z45:AF45"/>
    <mergeCell ref="AG45:AM45"/>
    <mergeCell ref="AN45:AT45"/>
    <mergeCell ref="AU45:BA45"/>
    <mergeCell ref="E44:K44"/>
    <mergeCell ref="L44:R44"/>
    <mergeCell ref="S44:Y44"/>
    <mergeCell ref="Z44:AF44"/>
    <mergeCell ref="AG44:AM44"/>
    <mergeCell ref="AN42:AT42"/>
    <mergeCell ref="AU42:BA42"/>
    <mergeCell ref="E43:K43"/>
    <mergeCell ref="L43:R43"/>
    <mergeCell ref="S43:Y43"/>
    <mergeCell ref="Z43:AF43"/>
    <mergeCell ref="AG43:AM43"/>
    <mergeCell ref="AN43:AT43"/>
    <mergeCell ref="AU43:BA43"/>
    <mergeCell ref="E42:K42"/>
    <mergeCell ref="L42:R42"/>
    <mergeCell ref="S42:Y42"/>
    <mergeCell ref="Z42:AF42"/>
    <mergeCell ref="AG42:AM42"/>
    <mergeCell ref="AN40:AT40"/>
    <mergeCell ref="AU40:BA40"/>
    <mergeCell ref="E41:K41"/>
    <mergeCell ref="L41:R41"/>
    <mergeCell ref="S41:Y41"/>
    <mergeCell ref="Z41:AF41"/>
    <mergeCell ref="AG41:AM41"/>
    <mergeCell ref="AN41:AT41"/>
    <mergeCell ref="AU41:BA41"/>
    <mergeCell ref="E40:K40"/>
    <mergeCell ref="L40:R40"/>
    <mergeCell ref="S40:Y40"/>
    <mergeCell ref="Z40:AF40"/>
    <mergeCell ref="AG40:AM40"/>
    <mergeCell ref="AN38:AT38"/>
    <mergeCell ref="AU38:BA38"/>
    <mergeCell ref="E39:K39"/>
    <mergeCell ref="L39:R39"/>
    <mergeCell ref="S39:Y39"/>
    <mergeCell ref="Z39:AF39"/>
    <mergeCell ref="AG39:AM39"/>
    <mergeCell ref="AN39:AT39"/>
    <mergeCell ref="AU39:BA39"/>
    <mergeCell ref="E38:K38"/>
    <mergeCell ref="L38:R38"/>
    <mergeCell ref="S38:Y38"/>
    <mergeCell ref="Z38:AF38"/>
    <mergeCell ref="AG38:AM38"/>
    <mergeCell ref="AN36:AT36"/>
    <mergeCell ref="AU36:BA36"/>
    <mergeCell ref="E37:K37"/>
    <mergeCell ref="L37:R37"/>
    <mergeCell ref="S37:Y37"/>
    <mergeCell ref="Z37:AF37"/>
    <mergeCell ref="AG37:AM37"/>
    <mergeCell ref="AN37:AT37"/>
    <mergeCell ref="AU37:BA37"/>
    <mergeCell ref="E36:K36"/>
    <mergeCell ref="L36:R36"/>
    <mergeCell ref="S36:Y36"/>
    <mergeCell ref="Z36:AF36"/>
    <mergeCell ref="AG36:AM36"/>
    <mergeCell ref="AN34:AT34"/>
    <mergeCell ref="AU34:BA34"/>
    <mergeCell ref="E35:K35"/>
    <mergeCell ref="L35:R35"/>
    <mergeCell ref="S35:Y35"/>
    <mergeCell ref="Z35:AF35"/>
    <mergeCell ref="AG35:AM35"/>
    <mergeCell ref="AN35:AT35"/>
    <mergeCell ref="AU35:BA35"/>
    <mergeCell ref="E34:K34"/>
    <mergeCell ref="L34:R34"/>
    <mergeCell ref="S34:Y34"/>
    <mergeCell ref="Z34:AF34"/>
    <mergeCell ref="AG34:AM34"/>
    <mergeCell ref="AN32:AT32"/>
    <mergeCell ref="AU32:BA32"/>
    <mergeCell ref="E33:K33"/>
    <mergeCell ref="L33:R33"/>
    <mergeCell ref="S33:Y33"/>
    <mergeCell ref="Z33:AF33"/>
    <mergeCell ref="AG33:AM33"/>
    <mergeCell ref="AN33:AT33"/>
    <mergeCell ref="AU33:BA33"/>
    <mergeCell ref="E32:K32"/>
    <mergeCell ref="L32:R32"/>
    <mergeCell ref="S32:Y32"/>
    <mergeCell ref="Z32:AF32"/>
    <mergeCell ref="AG32:AM32"/>
    <mergeCell ref="AN30:AT30"/>
    <mergeCell ref="AU30:BA30"/>
    <mergeCell ref="E31:K31"/>
    <mergeCell ref="L31:R31"/>
    <mergeCell ref="S31:Y31"/>
    <mergeCell ref="Z31:AF31"/>
    <mergeCell ref="AG31:AM31"/>
    <mergeCell ref="AN31:AT31"/>
    <mergeCell ref="AU31:BA31"/>
    <mergeCell ref="E30:K30"/>
    <mergeCell ref="L30:R30"/>
    <mergeCell ref="S30:Y30"/>
    <mergeCell ref="Z30:AF30"/>
    <mergeCell ref="AG30:AM30"/>
    <mergeCell ref="AN28:AT28"/>
    <mergeCell ref="AU28:BA28"/>
    <mergeCell ref="E29:K29"/>
    <mergeCell ref="L29:R29"/>
    <mergeCell ref="S29:Y29"/>
    <mergeCell ref="Z29:AF29"/>
    <mergeCell ref="AG29:AM29"/>
    <mergeCell ref="AN29:AT29"/>
    <mergeCell ref="AU29:BA29"/>
    <mergeCell ref="E28:K28"/>
    <mergeCell ref="L28:R28"/>
    <mergeCell ref="S28:Y28"/>
    <mergeCell ref="Z28:AF28"/>
    <mergeCell ref="AG28:AM28"/>
    <mergeCell ref="AN26:AT26"/>
    <mergeCell ref="AU26:BA26"/>
    <mergeCell ref="E27:K27"/>
    <mergeCell ref="L27:R27"/>
    <mergeCell ref="S27:Y27"/>
    <mergeCell ref="Z27:AF27"/>
    <mergeCell ref="AG27:AM27"/>
    <mergeCell ref="AN27:AT27"/>
    <mergeCell ref="AU27:BA27"/>
    <mergeCell ref="E26:K26"/>
    <mergeCell ref="L26:R26"/>
    <mergeCell ref="S26:Y26"/>
    <mergeCell ref="Z26:AF26"/>
    <mergeCell ref="AG26:AM26"/>
    <mergeCell ref="AN24:AT24"/>
    <mergeCell ref="AU24:BA24"/>
    <mergeCell ref="E25:K25"/>
    <mergeCell ref="L25:R25"/>
    <mergeCell ref="S25:Y25"/>
    <mergeCell ref="Z25:AF25"/>
    <mergeCell ref="AG25:AM25"/>
    <mergeCell ref="AN25:AT25"/>
    <mergeCell ref="AU25:BA25"/>
    <mergeCell ref="E24:K24"/>
    <mergeCell ref="L24:R24"/>
    <mergeCell ref="S24:Y24"/>
    <mergeCell ref="Z24:AF24"/>
    <mergeCell ref="AG24:AM24"/>
    <mergeCell ref="AN22:AT22"/>
    <mergeCell ref="AU22:BA22"/>
    <mergeCell ref="E23:K23"/>
    <mergeCell ref="L23:R23"/>
    <mergeCell ref="S23:Y23"/>
    <mergeCell ref="Z23:AF23"/>
    <mergeCell ref="AG23:AM23"/>
    <mergeCell ref="AN23:AT23"/>
    <mergeCell ref="AU23:BA23"/>
    <mergeCell ref="E22:K22"/>
    <mergeCell ref="L22:R22"/>
    <mergeCell ref="S22:Y22"/>
    <mergeCell ref="Z22:AF22"/>
    <mergeCell ref="AG22:AM22"/>
    <mergeCell ref="E21:K21"/>
    <mergeCell ref="L21:R21"/>
    <mergeCell ref="S21:Y21"/>
    <mergeCell ref="Z21:AF21"/>
    <mergeCell ref="AG21:AM21"/>
    <mergeCell ref="AN21:AT21"/>
    <mergeCell ref="AU21:BA21"/>
    <mergeCell ref="Z20:AF20"/>
    <mergeCell ref="AG20:AM20"/>
    <mergeCell ref="E19:K19"/>
    <mergeCell ref="L19:R19"/>
    <mergeCell ref="S19:Y19"/>
    <mergeCell ref="E20:K20"/>
    <mergeCell ref="L20:R20"/>
    <mergeCell ref="S20:Y20"/>
    <mergeCell ref="AN18:AT18"/>
    <mergeCell ref="AU18:BA18"/>
    <mergeCell ref="Z19:AF19"/>
    <mergeCell ref="AG19:AM19"/>
    <mergeCell ref="AN19:AT19"/>
    <mergeCell ref="AU19:BA19"/>
    <mergeCell ref="E18:K18"/>
    <mergeCell ref="L18:R18"/>
    <mergeCell ref="S18:Y18"/>
    <mergeCell ref="Z18:AF18"/>
    <mergeCell ref="AG18:AM18"/>
    <mergeCell ref="AN20:AT20"/>
    <mergeCell ref="AU20:BA20"/>
    <mergeCell ref="E17:K17"/>
    <mergeCell ref="L17:R17"/>
    <mergeCell ref="S17:Y17"/>
    <mergeCell ref="Z17:AF17"/>
    <mergeCell ref="AG17:AM17"/>
    <mergeCell ref="AN17:AT17"/>
    <mergeCell ref="AU17:BA17"/>
    <mergeCell ref="E16:K16"/>
    <mergeCell ref="L16:R16"/>
    <mergeCell ref="S16:Y16"/>
    <mergeCell ref="Z16:AF16"/>
    <mergeCell ref="AG16:AM16"/>
    <mergeCell ref="AU14:BA14"/>
    <mergeCell ref="E15:K15"/>
    <mergeCell ref="L15:R15"/>
    <mergeCell ref="S15:Y15"/>
    <mergeCell ref="Z15:AF15"/>
    <mergeCell ref="AG15:AM15"/>
    <mergeCell ref="AN15:AT15"/>
    <mergeCell ref="AU15:BA15"/>
    <mergeCell ref="AN16:AT16"/>
    <mergeCell ref="AU16:BA16"/>
    <mergeCell ref="E14:K14"/>
    <mergeCell ref="L14:R14"/>
    <mergeCell ref="S14:Y14"/>
    <mergeCell ref="Z14:AF14"/>
    <mergeCell ref="AG14:AM14"/>
    <mergeCell ref="AN14:AT14"/>
    <mergeCell ref="AU12:BA12"/>
    <mergeCell ref="E13:K13"/>
    <mergeCell ref="L13:R13"/>
    <mergeCell ref="S13:Y13"/>
    <mergeCell ref="Z13:AF13"/>
    <mergeCell ref="AG13:AM13"/>
    <mergeCell ref="AN13:AT13"/>
    <mergeCell ref="AU13:BA13"/>
    <mergeCell ref="A6:H6"/>
    <mergeCell ref="AD6:AP6"/>
    <mergeCell ref="E12:K12"/>
    <mergeCell ref="L12:R12"/>
    <mergeCell ref="S12:Y12"/>
    <mergeCell ref="Z12:AF12"/>
    <mergeCell ref="AG12:AM12"/>
    <mergeCell ref="AN12:AT12"/>
    <mergeCell ref="A62:D66"/>
    <mergeCell ref="A30:D31"/>
    <mergeCell ref="A58:D59"/>
    <mergeCell ref="BF1:BK1"/>
    <mergeCell ref="I4:U4"/>
    <mergeCell ref="AD4:AP4"/>
    <mergeCell ref="AY4:BK4"/>
    <mergeCell ref="A34:D35"/>
    <mergeCell ref="AY6:BK6"/>
    <mergeCell ref="I7:U7"/>
    <mergeCell ref="AD5:AP5"/>
    <mergeCell ref="A13:D13"/>
    <mergeCell ref="A14:D15"/>
    <mergeCell ref="I5:U5"/>
    <mergeCell ref="A26:D27"/>
    <mergeCell ref="A22:D23"/>
    <mergeCell ref="A42:D43"/>
    <mergeCell ref="A46:D47"/>
    <mergeCell ref="A50:D51"/>
    <mergeCell ref="A54:D55"/>
    <mergeCell ref="A38:D39"/>
    <mergeCell ref="A18:D19"/>
    <mergeCell ref="I9:U9"/>
    <mergeCell ref="I6:U6"/>
    <mergeCell ref="E62:BK62"/>
    <mergeCell ref="E63:BK63"/>
    <mergeCell ref="E64:BK64"/>
    <mergeCell ref="E65:BK65"/>
    <mergeCell ref="E66:BK66"/>
    <mergeCell ref="BB12:BK12"/>
    <mergeCell ref="BB13:BK13"/>
    <mergeCell ref="BB14:BK14"/>
    <mergeCell ref="BB15:BK15"/>
    <mergeCell ref="BB16:BK16"/>
    <mergeCell ref="BB17:BK17"/>
    <mergeCell ref="BB18:BK18"/>
    <mergeCell ref="BB19:BK19"/>
    <mergeCell ref="BB20:BK20"/>
    <mergeCell ref="BB21:BK21"/>
    <mergeCell ref="BB22:BK22"/>
    <mergeCell ref="BB23:BK23"/>
    <mergeCell ref="BB24:BK24"/>
    <mergeCell ref="BB25:BK25"/>
    <mergeCell ref="BB26:BK26"/>
    <mergeCell ref="BB27:BK27"/>
    <mergeCell ref="BB28:BK28"/>
    <mergeCell ref="BB29:BK29"/>
    <mergeCell ref="BB30:BK30"/>
    <mergeCell ref="BB41:BK41"/>
    <mergeCell ref="BB42:BK42"/>
    <mergeCell ref="BB43:BK43"/>
    <mergeCell ref="BB44:BK44"/>
    <mergeCell ref="BB45:BK45"/>
    <mergeCell ref="BB46:BK46"/>
    <mergeCell ref="BB47:BK47"/>
    <mergeCell ref="BB31:BK31"/>
    <mergeCell ref="BB32:BK32"/>
    <mergeCell ref="BB33:BK33"/>
    <mergeCell ref="BB34:BK34"/>
    <mergeCell ref="BB36:BK36"/>
    <mergeCell ref="BB37:BK37"/>
    <mergeCell ref="BB38:BK38"/>
    <mergeCell ref="BB39:BK39"/>
    <mergeCell ref="BB40:BK40"/>
  </mergeCells>
  <phoneticPr fontId="2"/>
  <dataValidations count="1">
    <dataValidation imeMode="hiragana" allowBlank="1" showInputMessage="1" showErrorMessage="1" sqref="BB12:BK34 BB36:BK59 E62:BK66 F21:Y59 Z12:BA59 F12:Y18 E12:E19 E21:E59"/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0" orientation="landscape" r:id="rId1"/>
  <headerFooter alignWithMargins="0"/>
  <rowBreaks count="1" manualBreakCount="1">
    <brk id="14" max="62" man="1"/>
  </rowBreaks>
  <colBreaks count="1" manualBreakCount="1">
    <brk id="4" max="66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showGridLines="0" view="pageBreakPreview" zoomScale="90" zoomScaleNormal="100" zoomScaleSheetLayoutView="90" workbookViewId="0">
      <selection activeCell="AY21" sqref="AY21:BK21"/>
    </sheetView>
  </sheetViews>
  <sheetFormatPr defaultRowHeight="13.5"/>
  <cols>
    <col min="1" max="1" width="0.875" style="6" customWidth="1"/>
    <col min="2" max="2" width="3.125" style="6" customWidth="1"/>
    <col min="3" max="4" width="2.125" style="6" customWidth="1"/>
    <col min="5" max="5" width="0.875" style="6" customWidth="1"/>
    <col min="6" max="6" width="3.125" style="6" customWidth="1"/>
    <col min="7" max="18" width="2.125" style="6" customWidth="1"/>
    <col min="19" max="19" width="0.875" style="6" customWidth="1"/>
    <col min="20" max="20" width="3.125" style="6" customWidth="1"/>
    <col min="21" max="32" width="2.125" style="6" customWidth="1"/>
    <col min="33" max="33" width="0.875" style="6" customWidth="1"/>
    <col min="34" max="34" width="3.125" style="6" customWidth="1"/>
    <col min="35" max="42" width="2.125" style="6" customWidth="1"/>
    <col min="43" max="43" width="0.875" style="6" customWidth="1"/>
    <col min="44" max="44" width="3.125" style="6" customWidth="1"/>
    <col min="45" max="46" width="2.125" style="6" customWidth="1"/>
    <col min="47" max="47" width="0.875" style="6" customWidth="1"/>
    <col min="48" max="48" width="3.125" style="6" customWidth="1"/>
    <col min="49" max="63" width="2.125" style="6" customWidth="1"/>
    <col min="64" max="16384" width="9" style="6"/>
  </cols>
  <sheetData>
    <row r="1" spans="1:63" ht="27.75" customHeight="1">
      <c r="BF1" s="3" t="s">
        <v>36</v>
      </c>
      <c r="BG1" s="4"/>
      <c r="BH1" s="4"/>
      <c r="BI1" s="4"/>
      <c r="BJ1" s="4"/>
      <c r="BK1" s="5"/>
    </row>
    <row r="2" spans="1:63" ht="21" customHeight="1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ht="6.75" customHeight="1"/>
    <row r="4" spans="1:63" ht="27.75" customHeight="1">
      <c r="A4" s="620" t="s">
        <v>21</v>
      </c>
      <c r="B4" s="620"/>
      <c r="C4" s="620"/>
      <c r="D4" s="620"/>
      <c r="E4" s="620"/>
      <c r="F4" s="620"/>
      <c r="G4" s="620"/>
      <c r="H4" s="620"/>
      <c r="I4" s="473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5"/>
      <c r="V4" s="36" t="s">
        <v>103</v>
      </c>
      <c r="W4" s="36"/>
      <c r="X4" s="36"/>
      <c r="Y4" s="36"/>
      <c r="Z4" s="36"/>
      <c r="AA4" s="36"/>
      <c r="AB4" s="36"/>
      <c r="AC4" s="36"/>
      <c r="AD4" s="459" t="str">
        <f>IF(入力シート!D24="","",入力シート!D24)</f>
        <v/>
      </c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10"/>
      <c r="AQ4" s="620" t="s">
        <v>5</v>
      </c>
      <c r="AR4" s="620"/>
      <c r="AS4" s="620"/>
      <c r="AT4" s="620"/>
      <c r="AU4" s="620"/>
      <c r="AV4" s="620"/>
      <c r="AW4" s="620"/>
      <c r="AX4" s="620"/>
      <c r="AY4" s="459" t="str">
        <f>IF(入力シート!D25="","",入力シート!D25)</f>
        <v/>
      </c>
      <c r="AZ4" s="409"/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10"/>
    </row>
    <row r="5" spans="1:63" ht="24" customHeight="1">
      <c r="A5" s="6" t="s">
        <v>294</v>
      </c>
    </row>
    <row r="6" spans="1:63" ht="15.4" customHeight="1">
      <c r="A6" s="621"/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  <c r="AP6" s="504"/>
      <c r="AQ6" s="504"/>
      <c r="AR6" s="504"/>
      <c r="AS6" s="504"/>
      <c r="AT6" s="504"/>
      <c r="AU6" s="504"/>
      <c r="AV6" s="504"/>
      <c r="AW6" s="504"/>
      <c r="AX6" s="504"/>
      <c r="AY6" s="504"/>
      <c r="AZ6" s="504"/>
      <c r="BA6" s="504"/>
      <c r="BB6" s="504"/>
      <c r="BC6" s="504"/>
      <c r="BD6" s="504"/>
      <c r="BE6" s="504"/>
      <c r="BF6" s="504"/>
      <c r="BG6" s="504"/>
      <c r="BH6" s="504"/>
      <c r="BI6" s="504"/>
      <c r="BJ6" s="504"/>
      <c r="BK6" s="505"/>
    </row>
    <row r="7" spans="1:63" ht="15.4" customHeight="1">
      <c r="A7" s="591"/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  <c r="X7" s="507"/>
      <c r="Y7" s="507"/>
      <c r="Z7" s="507"/>
      <c r="AA7" s="507"/>
      <c r="AB7" s="507"/>
      <c r="AC7" s="507"/>
      <c r="AD7" s="507"/>
      <c r="AE7" s="507"/>
      <c r="AF7" s="507"/>
      <c r="AG7" s="507"/>
      <c r="AH7" s="507"/>
      <c r="AI7" s="507"/>
      <c r="AJ7" s="507"/>
      <c r="AK7" s="507"/>
      <c r="AL7" s="507"/>
      <c r="AM7" s="507"/>
      <c r="AN7" s="507"/>
      <c r="AO7" s="507"/>
      <c r="AP7" s="507"/>
      <c r="AQ7" s="507"/>
      <c r="AR7" s="507"/>
      <c r="AS7" s="507"/>
      <c r="AT7" s="507"/>
      <c r="AU7" s="507"/>
      <c r="AV7" s="507"/>
      <c r="AW7" s="507"/>
      <c r="AX7" s="507"/>
      <c r="AY7" s="507"/>
      <c r="AZ7" s="507"/>
      <c r="BA7" s="507"/>
      <c r="BB7" s="507"/>
      <c r="BC7" s="507"/>
      <c r="BD7" s="507"/>
      <c r="BE7" s="507"/>
      <c r="BF7" s="507"/>
      <c r="BG7" s="507"/>
      <c r="BH7" s="507"/>
      <c r="BI7" s="507"/>
      <c r="BJ7" s="507"/>
      <c r="BK7" s="508"/>
    </row>
    <row r="8" spans="1:63" ht="15.4" customHeight="1">
      <c r="A8" s="591"/>
      <c r="B8" s="507"/>
      <c r="C8" s="507"/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507"/>
      <c r="AI8" s="507"/>
      <c r="AJ8" s="507"/>
      <c r="AK8" s="507"/>
      <c r="AL8" s="507"/>
      <c r="AM8" s="507"/>
      <c r="AN8" s="507"/>
      <c r="AO8" s="507"/>
      <c r="AP8" s="507"/>
      <c r="AQ8" s="507"/>
      <c r="AR8" s="507"/>
      <c r="AS8" s="507"/>
      <c r="AT8" s="507"/>
      <c r="AU8" s="507"/>
      <c r="AV8" s="507"/>
      <c r="AW8" s="507"/>
      <c r="AX8" s="507"/>
      <c r="AY8" s="507"/>
      <c r="AZ8" s="507"/>
      <c r="BA8" s="507"/>
      <c r="BB8" s="507"/>
      <c r="BC8" s="507"/>
      <c r="BD8" s="507"/>
      <c r="BE8" s="507"/>
      <c r="BF8" s="507"/>
      <c r="BG8" s="507"/>
      <c r="BH8" s="507"/>
      <c r="BI8" s="507"/>
      <c r="BJ8" s="507"/>
      <c r="BK8" s="508"/>
    </row>
    <row r="9" spans="1:63" ht="15.4" customHeight="1">
      <c r="A9" s="591"/>
      <c r="B9" s="507"/>
      <c r="C9" s="507"/>
      <c r="D9" s="507"/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507"/>
      <c r="AQ9" s="507"/>
      <c r="AR9" s="507"/>
      <c r="AS9" s="507"/>
      <c r="AT9" s="507"/>
      <c r="AU9" s="507"/>
      <c r="AV9" s="507"/>
      <c r="AW9" s="507"/>
      <c r="AX9" s="507"/>
      <c r="AY9" s="507"/>
      <c r="AZ9" s="507"/>
      <c r="BA9" s="507"/>
      <c r="BB9" s="507"/>
      <c r="BC9" s="507"/>
      <c r="BD9" s="507"/>
      <c r="BE9" s="507"/>
      <c r="BF9" s="507"/>
      <c r="BG9" s="507"/>
      <c r="BH9" s="507"/>
      <c r="BI9" s="507"/>
      <c r="BJ9" s="507"/>
      <c r="BK9" s="508"/>
    </row>
    <row r="10" spans="1:63" ht="15.4" customHeight="1">
      <c r="A10" s="591"/>
      <c r="B10" s="507"/>
      <c r="C10" s="507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07"/>
      <c r="U10" s="507"/>
      <c r="V10" s="507"/>
      <c r="W10" s="507"/>
      <c r="X10" s="507"/>
      <c r="Y10" s="507"/>
      <c r="Z10" s="507"/>
      <c r="AA10" s="507"/>
      <c r="AB10" s="507"/>
      <c r="AC10" s="507"/>
      <c r="AD10" s="507"/>
      <c r="AE10" s="507"/>
      <c r="AF10" s="507"/>
      <c r="AG10" s="507"/>
      <c r="AH10" s="507"/>
      <c r="AI10" s="507"/>
      <c r="AJ10" s="507"/>
      <c r="AK10" s="507"/>
      <c r="AL10" s="507"/>
      <c r="AM10" s="507"/>
      <c r="AN10" s="507"/>
      <c r="AO10" s="507"/>
      <c r="AP10" s="507"/>
      <c r="AQ10" s="507"/>
      <c r="AR10" s="507"/>
      <c r="AS10" s="507"/>
      <c r="AT10" s="507"/>
      <c r="AU10" s="507"/>
      <c r="AV10" s="507"/>
      <c r="AW10" s="507"/>
      <c r="AX10" s="507"/>
      <c r="AY10" s="507"/>
      <c r="AZ10" s="507"/>
      <c r="BA10" s="507"/>
      <c r="BB10" s="507"/>
      <c r="BC10" s="507"/>
      <c r="BD10" s="507"/>
      <c r="BE10" s="507"/>
      <c r="BF10" s="507"/>
      <c r="BG10" s="507"/>
      <c r="BH10" s="507"/>
      <c r="BI10" s="507"/>
      <c r="BJ10" s="507"/>
      <c r="BK10" s="508"/>
    </row>
    <row r="11" spans="1:63" ht="15.4" customHeight="1">
      <c r="A11" s="591"/>
      <c r="B11" s="507"/>
      <c r="C11" s="507"/>
      <c r="D11" s="507"/>
      <c r="E11" s="507"/>
      <c r="F11" s="507"/>
      <c r="G11" s="507"/>
      <c r="H11" s="507"/>
      <c r="I11" s="507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7"/>
      <c r="Y11" s="507"/>
      <c r="Z11" s="507"/>
      <c r="AA11" s="507"/>
      <c r="AB11" s="507"/>
      <c r="AC11" s="507"/>
      <c r="AD11" s="507"/>
      <c r="AE11" s="507"/>
      <c r="AF11" s="507"/>
      <c r="AG11" s="507"/>
      <c r="AH11" s="507"/>
      <c r="AI11" s="507"/>
      <c r="AJ11" s="507"/>
      <c r="AK11" s="507"/>
      <c r="AL11" s="507"/>
      <c r="AM11" s="507"/>
      <c r="AN11" s="507"/>
      <c r="AO11" s="507"/>
      <c r="AP11" s="507"/>
      <c r="AQ11" s="507"/>
      <c r="AR11" s="507"/>
      <c r="AS11" s="507"/>
      <c r="AT11" s="507"/>
      <c r="AU11" s="507"/>
      <c r="AV11" s="507"/>
      <c r="AW11" s="507"/>
      <c r="AX11" s="507"/>
      <c r="AY11" s="507"/>
      <c r="AZ11" s="507"/>
      <c r="BA11" s="507"/>
      <c r="BB11" s="507"/>
      <c r="BC11" s="507"/>
      <c r="BD11" s="507"/>
      <c r="BE11" s="507"/>
      <c r="BF11" s="507"/>
      <c r="BG11" s="507"/>
      <c r="BH11" s="507"/>
      <c r="BI11" s="507"/>
      <c r="BJ11" s="507"/>
      <c r="BK11" s="508"/>
    </row>
    <row r="12" spans="1:63" ht="15.4" customHeight="1">
      <c r="A12" s="591"/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7"/>
      <c r="AZ12" s="507"/>
      <c r="BA12" s="507"/>
      <c r="BB12" s="507"/>
      <c r="BC12" s="507"/>
      <c r="BD12" s="507"/>
      <c r="BE12" s="507"/>
      <c r="BF12" s="507"/>
      <c r="BG12" s="507"/>
      <c r="BH12" s="507"/>
      <c r="BI12" s="507"/>
      <c r="BJ12" s="507"/>
      <c r="BK12" s="508"/>
    </row>
    <row r="13" spans="1:63" ht="15.4" customHeight="1">
      <c r="A13" s="591"/>
      <c r="B13" s="507"/>
      <c r="C13" s="507"/>
      <c r="D13" s="507"/>
      <c r="E13" s="507"/>
      <c r="F13" s="507"/>
      <c r="G13" s="507"/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507"/>
      <c r="S13" s="507"/>
      <c r="T13" s="507"/>
      <c r="U13" s="507"/>
      <c r="V13" s="507"/>
      <c r="W13" s="507"/>
      <c r="X13" s="507"/>
      <c r="Y13" s="507"/>
      <c r="Z13" s="507"/>
      <c r="AA13" s="507"/>
      <c r="AB13" s="507"/>
      <c r="AC13" s="507"/>
      <c r="AD13" s="507"/>
      <c r="AE13" s="507"/>
      <c r="AF13" s="507"/>
      <c r="AG13" s="507"/>
      <c r="AH13" s="507"/>
      <c r="AI13" s="507"/>
      <c r="AJ13" s="507"/>
      <c r="AK13" s="507"/>
      <c r="AL13" s="507"/>
      <c r="AM13" s="507"/>
      <c r="AN13" s="507"/>
      <c r="AO13" s="507"/>
      <c r="AP13" s="507"/>
      <c r="AQ13" s="507"/>
      <c r="AR13" s="507"/>
      <c r="AS13" s="507"/>
      <c r="AT13" s="507"/>
      <c r="AU13" s="507"/>
      <c r="AV13" s="507"/>
      <c r="AW13" s="507"/>
      <c r="AX13" s="507"/>
      <c r="AY13" s="507"/>
      <c r="AZ13" s="507"/>
      <c r="BA13" s="507"/>
      <c r="BB13" s="507"/>
      <c r="BC13" s="507"/>
      <c r="BD13" s="507"/>
      <c r="BE13" s="507"/>
      <c r="BF13" s="507"/>
      <c r="BG13" s="507"/>
      <c r="BH13" s="507"/>
      <c r="BI13" s="507"/>
      <c r="BJ13" s="507"/>
      <c r="BK13" s="508"/>
    </row>
    <row r="14" spans="1:63" ht="15.4" customHeight="1">
      <c r="A14" s="591"/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7"/>
      <c r="X14" s="507"/>
      <c r="Y14" s="507"/>
      <c r="Z14" s="507"/>
      <c r="AA14" s="507"/>
      <c r="AB14" s="507"/>
      <c r="AC14" s="507"/>
      <c r="AD14" s="507"/>
      <c r="AE14" s="507"/>
      <c r="AF14" s="507"/>
      <c r="AG14" s="507"/>
      <c r="AH14" s="507"/>
      <c r="AI14" s="507"/>
      <c r="AJ14" s="507"/>
      <c r="AK14" s="507"/>
      <c r="AL14" s="507"/>
      <c r="AM14" s="507"/>
      <c r="AN14" s="507"/>
      <c r="AO14" s="507"/>
      <c r="AP14" s="507"/>
      <c r="AQ14" s="507"/>
      <c r="AR14" s="507"/>
      <c r="AS14" s="507"/>
      <c r="AT14" s="507"/>
      <c r="AU14" s="507"/>
      <c r="AV14" s="507"/>
      <c r="AW14" s="507"/>
      <c r="AX14" s="507"/>
      <c r="AY14" s="507"/>
      <c r="AZ14" s="507"/>
      <c r="BA14" s="507"/>
      <c r="BB14" s="507"/>
      <c r="BC14" s="507"/>
      <c r="BD14" s="507"/>
      <c r="BE14" s="507"/>
      <c r="BF14" s="507"/>
      <c r="BG14" s="507"/>
      <c r="BH14" s="507"/>
      <c r="BI14" s="507"/>
      <c r="BJ14" s="507"/>
      <c r="BK14" s="508"/>
    </row>
    <row r="15" spans="1:63" ht="15.4" customHeight="1">
      <c r="A15" s="591"/>
      <c r="B15" s="507"/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07"/>
      <c r="AI15" s="507"/>
      <c r="AJ15" s="507"/>
      <c r="AK15" s="507"/>
      <c r="AL15" s="507"/>
      <c r="AM15" s="507"/>
      <c r="AN15" s="507"/>
      <c r="AO15" s="507"/>
      <c r="AP15" s="507"/>
      <c r="AQ15" s="507"/>
      <c r="AR15" s="507"/>
      <c r="AS15" s="507"/>
      <c r="AT15" s="507"/>
      <c r="AU15" s="507"/>
      <c r="AV15" s="507"/>
      <c r="AW15" s="507"/>
      <c r="AX15" s="507"/>
      <c r="AY15" s="507"/>
      <c r="AZ15" s="507"/>
      <c r="BA15" s="507"/>
      <c r="BB15" s="507"/>
      <c r="BC15" s="507"/>
      <c r="BD15" s="507"/>
      <c r="BE15" s="507"/>
      <c r="BF15" s="507"/>
      <c r="BG15" s="507"/>
      <c r="BH15" s="507"/>
      <c r="BI15" s="507"/>
      <c r="BJ15" s="507"/>
      <c r="BK15" s="508"/>
    </row>
    <row r="16" spans="1:63" ht="15.4" customHeight="1">
      <c r="A16" s="591"/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507"/>
      <c r="AM16" s="507"/>
      <c r="AN16" s="507"/>
      <c r="AO16" s="507"/>
      <c r="AP16" s="507"/>
      <c r="AQ16" s="507"/>
      <c r="AR16" s="507"/>
      <c r="AS16" s="507"/>
      <c r="AT16" s="507"/>
      <c r="AU16" s="507"/>
      <c r="AV16" s="507"/>
      <c r="AW16" s="507"/>
      <c r="AX16" s="507"/>
      <c r="AY16" s="507"/>
      <c r="AZ16" s="507"/>
      <c r="BA16" s="507"/>
      <c r="BB16" s="507"/>
      <c r="BC16" s="507"/>
      <c r="BD16" s="507"/>
      <c r="BE16" s="507"/>
      <c r="BF16" s="507"/>
      <c r="BG16" s="507"/>
      <c r="BH16" s="507"/>
      <c r="BI16" s="507"/>
      <c r="BJ16" s="507"/>
      <c r="BK16" s="508"/>
    </row>
    <row r="17" spans="1:64" ht="15.4" customHeight="1">
      <c r="A17" s="591"/>
      <c r="B17" s="507"/>
      <c r="C17" s="507"/>
      <c r="D17" s="507"/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7"/>
      <c r="P17" s="507"/>
      <c r="Q17" s="507"/>
      <c r="R17" s="507"/>
      <c r="S17" s="507"/>
      <c r="T17" s="507"/>
      <c r="U17" s="507"/>
      <c r="V17" s="507"/>
      <c r="W17" s="507"/>
      <c r="X17" s="507"/>
      <c r="Y17" s="507"/>
      <c r="Z17" s="507"/>
      <c r="AA17" s="507"/>
      <c r="AB17" s="507"/>
      <c r="AC17" s="507"/>
      <c r="AD17" s="507"/>
      <c r="AE17" s="507"/>
      <c r="AF17" s="507"/>
      <c r="AG17" s="507"/>
      <c r="AH17" s="507"/>
      <c r="AI17" s="507"/>
      <c r="AJ17" s="507"/>
      <c r="AK17" s="507"/>
      <c r="AL17" s="507"/>
      <c r="AM17" s="507"/>
      <c r="AN17" s="507"/>
      <c r="AO17" s="507"/>
      <c r="AP17" s="507"/>
      <c r="AQ17" s="507"/>
      <c r="AR17" s="507"/>
      <c r="AS17" s="507"/>
      <c r="AT17" s="507"/>
      <c r="AU17" s="507"/>
      <c r="AV17" s="507"/>
      <c r="AW17" s="507"/>
      <c r="AX17" s="507"/>
      <c r="AY17" s="507"/>
      <c r="AZ17" s="507"/>
      <c r="BA17" s="507"/>
      <c r="BB17" s="507"/>
      <c r="BC17" s="507"/>
      <c r="BD17" s="507"/>
      <c r="BE17" s="507"/>
      <c r="BF17" s="507"/>
      <c r="BG17" s="507"/>
      <c r="BH17" s="507"/>
      <c r="BI17" s="507"/>
      <c r="BJ17" s="507"/>
      <c r="BK17" s="508"/>
    </row>
    <row r="18" spans="1:64" ht="15.4" customHeight="1">
      <c r="A18" s="591"/>
      <c r="B18" s="507"/>
      <c r="C18" s="507"/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  <c r="AE18" s="507"/>
      <c r="AF18" s="507"/>
      <c r="AG18" s="507"/>
      <c r="AH18" s="507"/>
      <c r="AI18" s="507"/>
      <c r="AJ18" s="507"/>
      <c r="AK18" s="507"/>
      <c r="AL18" s="507"/>
      <c r="AM18" s="507"/>
      <c r="AN18" s="507"/>
      <c r="AO18" s="507"/>
      <c r="AP18" s="507"/>
      <c r="AQ18" s="507"/>
      <c r="AR18" s="507"/>
      <c r="AS18" s="507"/>
      <c r="AT18" s="507"/>
      <c r="AU18" s="507"/>
      <c r="AV18" s="507"/>
      <c r="AW18" s="507"/>
      <c r="AX18" s="507"/>
      <c r="AY18" s="507"/>
      <c r="AZ18" s="507"/>
      <c r="BA18" s="507"/>
      <c r="BB18" s="507"/>
      <c r="BC18" s="507"/>
      <c r="BD18" s="507"/>
      <c r="BE18" s="507"/>
      <c r="BF18" s="507"/>
      <c r="BG18" s="507"/>
      <c r="BH18" s="507"/>
      <c r="BI18" s="507"/>
      <c r="BJ18" s="507"/>
      <c r="BK18" s="508"/>
    </row>
    <row r="19" spans="1:64" ht="15.4" customHeight="1">
      <c r="A19" s="592"/>
      <c r="B19" s="510"/>
      <c r="C19" s="510"/>
      <c r="D19" s="510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510"/>
      <c r="AB19" s="510"/>
      <c r="AC19" s="510"/>
      <c r="AD19" s="510"/>
      <c r="AE19" s="510"/>
      <c r="AF19" s="510"/>
      <c r="AG19" s="510"/>
      <c r="AH19" s="510"/>
      <c r="AI19" s="510"/>
      <c r="AJ19" s="510"/>
      <c r="AK19" s="510"/>
      <c r="AL19" s="510"/>
      <c r="AM19" s="510"/>
      <c r="AN19" s="510"/>
      <c r="AO19" s="510"/>
      <c r="AP19" s="510"/>
      <c r="AQ19" s="510"/>
      <c r="AR19" s="510"/>
      <c r="AS19" s="510"/>
      <c r="AT19" s="510"/>
      <c r="AU19" s="510"/>
      <c r="AV19" s="510"/>
      <c r="AW19" s="510"/>
      <c r="AX19" s="510"/>
      <c r="AY19" s="510"/>
      <c r="AZ19" s="510"/>
      <c r="BA19" s="510"/>
      <c r="BB19" s="510"/>
      <c r="BC19" s="510"/>
      <c r="BD19" s="510"/>
      <c r="BE19" s="510"/>
      <c r="BF19" s="510"/>
      <c r="BG19" s="510"/>
      <c r="BH19" s="510"/>
      <c r="BI19" s="510"/>
      <c r="BJ19" s="510"/>
      <c r="BK19" s="511"/>
    </row>
    <row r="20" spans="1:64" ht="24" customHeight="1">
      <c r="A20" s="6" t="s">
        <v>16</v>
      </c>
    </row>
    <row r="21" spans="1:64" s="11" customFormat="1" ht="28.5" customHeight="1">
      <c r="A21" s="14" t="s">
        <v>113</v>
      </c>
      <c r="B21" s="15"/>
      <c r="C21" s="15"/>
      <c r="D21" s="15"/>
      <c r="E21" s="15"/>
      <c r="F21" s="15"/>
      <c r="G21" s="15"/>
      <c r="H21" s="31"/>
      <c r="I21" s="408" t="str">
        <f>IF(入力シート!D3="","",入力シート!D3)</f>
        <v/>
      </c>
      <c r="J21" s="602"/>
      <c r="K21" s="602"/>
      <c r="L21" s="602"/>
      <c r="M21" s="602"/>
      <c r="N21" s="602"/>
      <c r="O21" s="602"/>
      <c r="P21" s="602"/>
      <c r="Q21" s="602"/>
      <c r="R21" s="602"/>
      <c r="S21" s="602"/>
      <c r="T21" s="602"/>
      <c r="U21" s="603"/>
      <c r="V21" s="14" t="s">
        <v>114</v>
      </c>
      <c r="W21" s="15"/>
      <c r="X21" s="15"/>
      <c r="Y21" s="15"/>
      <c r="Z21" s="15"/>
      <c r="AA21" s="15"/>
      <c r="AB21" s="15"/>
      <c r="AC21" s="31"/>
      <c r="AD21" s="408" t="str">
        <f>IF(入力シート!D5="","",入力シート!D5&amp;入力シート!D6&amp;"年"&amp;入力シート!D7&amp;"月"&amp;入力シート!D8&amp;"日")</f>
        <v/>
      </c>
      <c r="AE21" s="602"/>
      <c r="AF21" s="602"/>
      <c r="AG21" s="602"/>
      <c r="AH21" s="602"/>
      <c r="AI21" s="602"/>
      <c r="AJ21" s="602"/>
      <c r="AK21" s="602"/>
      <c r="AL21" s="602"/>
      <c r="AM21" s="602"/>
      <c r="AN21" s="602"/>
      <c r="AO21" s="602"/>
      <c r="AP21" s="603"/>
      <c r="AQ21" s="14" t="s">
        <v>108</v>
      </c>
      <c r="AR21" s="15"/>
      <c r="AS21" s="15"/>
      <c r="AT21" s="15"/>
      <c r="AU21" s="15"/>
      <c r="AV21" s="15"/>
      <c r="AW21" s="15"/>
      <c r="AX21" s="31"/>
      <c r="AY21" s="408" t="str">
        <f ca="1">IF(入力シート!D9="","",入力シート!D9&amp;"歳")</f>
        <v/>
      </c>
      <c r="AZ21" s="602"/>
      <c r="BA21" s="602"/>
      <c r="BB21" s="602"/>
      <c r="BC21" s="602"/>
      <c r="BD21" s="602"/>
      <c r="BE21" s="602"/>
      <c r="BF21" s="602"/>
      <c r="BG21" s="602"/>
      <c r="BH21" s="602"/>
      <c r="BI21" s="602"/>
      <c r="BJ21" s="602"/>
      <c r="BK21" s="603"/>
    </row>
    <row r="22" spans="1:64" s="11" customFormat="1" ht="28.5" hidden="1" customHeight="1">
      <c r="A22" s="14" t="s">
        <v>24</v>
      </c>
      <c r="B22" s="15"/>
      <c r="C22" s="15"/>
      <c r="D22" s="15"/>
      <c r="E22" s="15"/>
      <c r="F22" s="15"/>
      <c r="G22" s="15"/>
      <c r="H22" s="31"/>
      <c r="I22" s="10" t="s">
        <v>20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4" t="s">
        <v>23</v>
      </c>
      <c r="W22" s="15"/>
      <c r="X22" s="15"/>
      <c r="Y22" s="15"/>
      <c r="Z22" s="15"/>
      <c r="AA22" s="15"/>
      <c r="AB22" s="15"/>
      <c r="AC22" s="31"/>
      <c r="AD22" s="37" t="s">
        <v>27</v>
      </c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5"/>
    </row>
    <row r="23" spans="1:64" s="11" customFormat="1" ht="28.5" customHeight="1">
      <c r="A23" s="617" t="s">
        <v>112</v>
      </c>
      <c r="B23" s="618"/>
      <c r="C23" s="618"/>
      <c r="D23" s="618"/>
      <c r="E23" s="618"/>
      <c r="F23" s="618"/>
      <c r="G23" s="618"/>
      <c r="H23" s="619"/>
      <c r="I23" s="616" t="str">
        <f>IF(入力シート!D10="","","　"&amp;入力シート!D10)</f>
        <v/>
      </c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  <c r="U23" s="614"/>
      <c r="V23" s="614"/>
      <c r="W23" s="614"/>
      <c r="X23" s="614"/>
      <c r="Y23" s="614"/>
      <c r="Z23" s="614"/>
      <c r="AA23" s="614"/>
      <c r="AB23" s="614"/>
      <c r="AC23" s="614"/>
      <c r="AD23" s="614"/>
      <c r="AE23" s="614"/>
      <c r="AF23" s="614"/>
      <c r="AG23" s="614"/>
      <c r="AH23" s="614"/>
      <c r="AI23" s="614"/>
      <c r="AJ23" s="614"/>
      <c r="AK23" s="614"/>
      <c r="AL23" s="614"/>
      <c r="AM23" s="614"/>
      <c r="AN23" s="614"/>
      <c r="AO23" s="614"/>
      <c r="AP23" s="614"/>
      <c r="AQ23" s="14" t="s">
        <v>109</v>
      </c>
      <c r="AR23" s="15"/>
      <c r="AS23" s="15"/>
      <c r="AT23" s="15"/>
      <c r="AU23" s="15"/>
      <c r="AV23" s="15"/>
      <c r="AW23" s="15"/>
      <c r="AX23" s="31"/>
      <c r="AY23" s="408" t="str">
        <f>IF(入力シート!D13="","",入力シート!D13)</f>
        <v/>
      </c>
      <c r="AZ23" s="602"/>
      <c r="BA23" s="602"/>
      <c r="BB23" s="602"/>
      <c r="BC23" s="602"/>
      <c r="BD23" s="602"/>
      <c r="BE23" s="602"/>
      <c r="BF23" s="602"/>
      <c r="BG23" s="602"/>
      <c r="BH23" s="602"/>
      <c r="BI23" s="602"/>
      <c r="BJ23" s="602"/>
      <c r="BK23" s="603"/>
    </row>
    <row r="24" spans="1:64" s="11" customFormat="1" ht="28.5" customHeight="1">
      <c r="A24" s="617"/>
      <c r="B24" s="618"/>
      <c r="C24" s="618"/>
      <c r="D24" s="618"/>
      <c r="E24" s="618"/>
      <c r="F24" s="618"/>
      <c r="G24" s="618"/>
      <c r="H24" s="619"/>
      <c r="I24" s="408" t="str">
        <f>IF(入力シート!D11="","",入力シート!D11)</f>
        <v/>
      </c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602"/>
      <c r="V24" s="614" t="str">
        <f>IF(入力シート!D12="","","（ "&amp;入力シート!D12&amp;" ）")</f>
        <v/>
      </c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4"/>
      <c r="AI24" s="614"/>
      <c r="AJ24" s="614"/>
      <c r="AK24" s="614"/>
      <c r="AL24" s="614"/>
      <c r="AM24" s="614"/>
      <c r="AN24" s="614"/>
      <c r="AO24" s="614"/>
      <c r="AP24" s="615"/>
      <c r="AQ24" s="14" t="s">
        <v>110</v>
      </c>
      <c r="AR24" s="15"/>
      <c r="AS24" s="15"/>
      <c r="AT24" s="15"/>
      <c r="AU24" s="15"/>
      <c r="AV24" s="15"/>
      <c r="AW24" s="15"/>
      <c r="AX24" s="31"/>
      <c r="AY24" s="408" t="str">
        <f>IF(入力シート!D14="","",入力シート!D14)</f>
        <v/>
      </c>
      <c r="AZ24" s="602"/>
      <c r="BA24" s="602"/>
      <c r="BB24" s="602"/>
      <c r="BC24" s="602"/>
      <c r="BD24" s="602"/>
      <c r="BE24" s="602"/>
      <c r="BF24" s="602"/>
      <c r="BG24" s="602"/>
      <c r="BH24" s="602"/>
      <c r="BI24" s="602"/>
      <c r="BJ24" s="602"/>
      <c r="BK24" s="603"/>
    </row>
    <row r="25" spans="1:64" s="11" customFormat="1" ht="28.5" customHeight="1">
      <c r="A25" s="14" t="s">
        <v>111</v>
      </c>
      <c r="B25" s="15"/>
      <c r="C25" s="15"/>
      <c r="D25" s="15"/>
      <c r="E25" s="15"/>
      <c r="F25" s="15"/>
      <c r="G25" s="15"/>
      <c r="H25" s="31"/>
      <c r="I25" s="408" t="str">
        <f>IF(入力シート!D15="","",入力シート!D15)&amp;IF(入力シート!D16="","",IF(入力シート!D15="",入力シート!D16,"・"&amp;入力シート!D16))&amp;IF(入力シート!D17="","",IF(AND(入力シート!D15="",入力シート!D16=""),入力シート!D17,"・"&amp;入力シート!D17))&amp;IF(入力シート!D18="","",IF(AND(入力シート!D15="",入力シート!D16="",入力シート!D17=""),入力シート!D18,"・"&amp;入力シート!D18))&amp;IF(入力シート!D19="","",IF(AND(入力シート!D15="",入力シート!D16="",入力シート!D17="",入力シート!D18=""),入力シート!D19,"・"&amp;入力シート!D19))</f>
        <v/>
      </c>
      <c r="J25" s="602"/>
      <c r="K25" s="602"/>
      <c r="L25" s="602"/>
      <c r="M25" s="602"/>
      <c r="N25" s="602"/>
      <c r="O25" s="602"/>
      <c r="P25" s="602"/>
      <c r="Q25" s="602"/>
      <c r="R25" s="602"/>
      <c r="S25" s="602"/>
      <c r="T25" s="602"/>
      <c r="U25" s="602"/>
      <c r="V25" s="602"/>
      <c r="W25" s="602"/>
      <c r="X25" s="602"/>
      <c r="Y25" s="602"/>
      <c r="Z25" s="602"/>
      <c r="AA25" s="602"/>
      <c r="AB25" s="602"/>
      <c r="AC25" s="602"/>
      <c r="AD25" s="602"/>
      <c r="AE25" s="602"/>
      <c r="AF25" s="602"/>
      <c r="AG25" s="602"/>
      <c r="AH25" s="602"/>
      <c r="AI25" s="602"/>
      <c r="AJ25" s="602"/>
      <c r="AK25" s="602"/>
      <c r="AL25" s="602"/>
      <c r="AM25" s="602"/>
      <c r="AN25" s="602"/>
      <c r="AO25" s="602"/>
      <c r="AP25" s="603"/>
      <c r="AQ25" s="14" t="s">
        <v>104</v>
      </c>
      <c r="AR25" s="15"/>
      <c r="AS25" s="15"/>
      <c r="AT25" s="15"/>
      <c r="AU25" s="15"/>
      <c r="AV25" s="15"/>
      <c r="AW25" s="15"/>
      <c r="AX25" s="31"/>
      <c r="AY25" s="611" t="str">
        <f>IF(入力シート!D20="","区分無",入力シート!D20)</f>
        <v>区分無</v>
      </c>
      <c r="AZ25" s="612"/>
      <c r="BA25" s="612"/>
      <c r="BB25" s="612"/>
      <c r="BC25" s="613"/>
      <c r="BD25" s="608" t="s">
        <v>22</v>
      </c>
      <c r="BE25" s="609"/>
      <c r="BF25" s="610"/>
      <c r="BG25" s="38"/>
      <c r="BH25" s="607" t="str">
        <f>IF(入力シート!D21="","",入力シート!D21)</f>
        <v/>
      </c>
      <c r="BI25" s="607"/>
      <c r="BJ25" s="607"/>
      <c r="BK25" s="39"/>
    </row>
    <row r="26" spans="1:64" s="12" customFormat="1" ht="20.25" customHeight="1">
      <c r="A26" s="40" t="s">
        <v>293</v>
      </c>
      <c r="B26" s="41"/>
      <c r="C26" s="41"/>
      <c r="D26" s="41"/>
      <c r="E26" s="41"/>
      <c r="F26" s="41"/>
      <c r="G26" s="41"/>
      <c r="H26" s="41"/>
      <c r="I26" s="42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1"/>
      <c r="W26" s="41"/>
      <c r="X26" s="41"/>
      <c r="Y26" s="41"/>
      <c r="Z26" s="41"/>
      <c r="AA26" s="41"/>
      <c r="AB26" s="41"/>
      <c r="AC26" s="41"/>
      <c r="AD26" s="42"/>
      <c r="AE26" s="43"/>
      <c r="AF26" s="44"/>
      <c r="AG26" s="40" t="s">
        <v>34</v>
      </c>
      <c r="AH26" s="41"/>
      <c r="AI26" s="41"/>
      <c r="AJ26" s="41"/>
      <c r="AK26" s="41"/>
      <c r="AL26" s="41"/>
      <c r="AM26" s="41"/>
      <c r="AN26" s="42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1"/>
      <c r="BB26" s="41"/>
      <c r="BC26" s="41"/>
      <c r="BD26" s="41"/>
      <c r="BE26" s="41"/>
      <c r="BF26" s="41"/>
      <c r="BG26" s="41"/>
      <c r="BH26" s="41"/>
      <c r="BI26" s="42"/>
      <c r="BJ26" s="43"/>
      <c r="BK26" s="45"/>
      <c r="BL26" s="7"/>
    </row>
    <row r="27" spans="1:64" s="12" customFormat="1" ht="230.25" customHeight="1">
      <c r="A27" s="604"/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5"/>
      <c r="N27" s="605"/>
      <c r="O27" s="605"/>
      <c r="P27" s="605"/>
      <c r="Q27" s="605"/>
      <c r="R27" s="605"/>
      <c r="S27" s="605"/>
      <c r="T27" s="605"/>
      <c r="U27" s="605"/>
      <c r="V27" s="605"/>
      <c r="W27" s="605"/>
      <c r="X27" s="605"/>
      <c r="Y27" s="605"/>
      <c r="Z27" s="605"/>
      <c r="AA27" s="605"/>
      <c r="AB27" s="605"/>
      <c r="AC27" s="605"/>
      <c r="AD27" s="605"/>
      <c r="AE27" s="605"/>
      <c r="AF27" s="606"/>
      <c r="AG27" s="604"/>
      <c r="AH27" s="605"/>
      <c r="AI27" s="605"/>
      <c r="AJ27" s="605"/>
      <c r="AK27" s="605"/>
      <c r="AL27" s="605"/>
      <c r="AM27" s="605"/>
      <c r="AN27" s="605"/>
      <c r="AO27" s="605"/>
      <c r="AP27" s="605"/>
      <c r="AQ27" s="605"/>
      <c r="AR27" s="605"/>
      <c r="AS27" s="605"/>
      <c r="AT27" s="605"/>
      <c r="AU27" s="605"/>
      <c r="AV27" s="605"/>
      <c r="AW27" s="605"/>
      <c r="AX27" s="605"/>
      <c r="AY27" s="605"/>
      <c r="AZ27" s="605"/>
      <c r="BA27" s="605"/>
      <c r="BB27" s="605"/>
      <c r="BC27" s="605"/>
      <c r="BD27" s="605"/>
      <c r="BE27" s="605"/>
      <c r="BF27" s="605"/>
      <c r="BG27" s="605"/>
      <c r="BH27" s="605"/>
      <c r="BI27" s="605"/>
      <c r="BJ27" s="605"/>
      <c r="BK27" s="606"/>
      <c r="BL27" s="7"/>
    </row>
    <row r="28" spans="1:64" s="12" customFormat="1" ht="17.25" customHeight="1">
      <c r="A28" s="40" t="s">
        <v>30</v>
      </c>
      <c r="B28" s="41"/>
      <c r="C28" s="41"/>
      <c r="D28" s="41"/>
      <c r="E28" s="41"/>
      <c r="F28" s="41"/>
      <c r="G28" s="41"/>
      <c r="H28" s="41"/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4"/>
      <c r="AQ28" s="40" t="s">
        <v>226</v>
      </c>
      <c r="AR28" s="41"/>
      <c r="AS28" s="41"/>
      <c r="AT28" s="41"/>
      <c r="AU28" s="41"/>
      <c r="AV28" s="41"/>
      <c r="AW28" s="41"/>
      <c r="AX28" s="42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4"/>
    </row>
    <row r="29" spans="1:64" s="12" customFormat="1" ht="15.4" customHeight="1">
      <c r="A29" s="585"/>
      <c r="B29" s="586"/>
      <c r="C29" s="586"/>
      <c r="D29" s="586"/>
      <c r="E29" s="586"/>
      <c r="F29" s="586"/>
      <c r="G29" s="586"/>
      <c r="H29" s="586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  <c r="W29" s="586"/>
      <c r="X29" s="586"/>
      <c r="Y29" s="586"/>
      <c r="Z29" s="586"/>
      <c r="AA29" s="586"/>
      <c r="AB29" s="586"/>
      <c r="AC29" s="586"/>
      <c r="AD29" s="586"/>
      <c r="AE29" s="586"/>
      <c r="AF29" s="586"/>
      <c r="AG29" s="586"/>
      <c r="AH29" s="586"/>
      <c r="AI29" s="586"/>
      <c r="AJ29" s="586"/>
      <c r="AK29" s="586"/>
      <c r="AL29" s="586"/>
      <c r="AM29" s="586"/>
      <c r="AN29" s="586"/>
      <c r="AO29" s="586"/>
      <c r="AP29" s="587"/>
      <c r="AQ29" s="585"/>
      <c r="AR29" s="586"/>
      <c r="AS29" s="586"/>
      <c r="AT29" s="586"/>
      <c r="AU29" s="586"/>
      <c r="AV29" s="586"/>
      <c r="AW29" s="586"/>
      <c r="AX29" s="586"/>
      <c r="AY29" s="586"/>
      <c r="AZ29" s="586"/>
      <c r="BA29" s="586"/>
      <c r="BB29" s="586"/>
      <c r="BC29" s="586"/>
      <c r="BD29" s="586"/>
      <c r="BE29" s="586"/>
      <c r="BF29" s="586"/>
      <c r="BG29" s="586"/>
      <c r="BH29" s="586"/>
      <c r="BI29" s="586"/>
      <c r="BJ29" s="586"/>
      <c r="BK29" s="587"/>
    </row>
    <row r="30" spans="1:64" s="12" customFormat="1" ht="15.4" customHeight="1">
      <c r="A30" s="585"/>
      <c r="B30" s="586"/>
      <c r="C30" s="586"/>
      <c r="D30" s="586"/>
      <c r="E30" s="586"/>
      <c r="F30" s="586"/>
      <c r="G30" s="586"/>
      <c r="H30" s="586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6"/>
      <c r="Z30" s="586"/>
      <c r="AA30" s="586"/>
      <c r="AB30" s="586"/>
      <c r="AC30" s="586"/>
      <c r="AD30" s="586"/>
      <c r="AE30" s="586"/>
      <c r="AF30" s="586"/>
      <c r="AG30" s="586"/>
      <c r="AH30" s="586"/>
      <c r="AI30" s="586"/>
      <c r="AJ30" s="586"/>
      <c r="AK30" s="586"/>
      <c r="AL30" s="586"/>
      <c r="AM30" s="586"/>
      <c r="AN30" s="586"/>
      <c r="AO30" s="586"/>
      <c r="AP30" s="587"/>
      <c r="AQ30" s="585"/>
      <c r="AR30" s="586"/>
      <c r="AS30" s="586"/>
      <c r="AT30" s="586"/>
      <c r="AU30" s="586"/>
      <c r="AV30" s="586"/>
      <c r="AW30" s="586"/>
      <c r="AX30" s="586"/>
      <c r="AY30" s="586"/>
      <c r="AZ30" s="586"/>
      <c r="BA30" s="586"/>
      <c r="BB30" s="586"/>
      <c r="BC30" s="586"/>
      <c r="BD30" s="586"/>
      <c r="BE30" s="586"/>
      <c r="BF30" s="586"/>
      <c r="BG30" s="586"/>
      <c r="BH30" s="586"/>
      <c r="BI30" s="586"/>
      <c r="BJ30" s="586"/>
      <c r="BK30" s="587"/>
    </row>
    <row r="31" spans="1:64" s="12" customFormat="1" ht="15.4" customHeight="1">
      <c r="A31" s="585"/>
      <c r="B31" s="586"/>
      <c r="C31" s="586"/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6"/>
      <c r="Z31" s="586"/>
      <c r="AA31" s="586"/>
      <c r="AB31" s="586"/>
      <c r="AC31" s="586"/>
      <c r="AD31" s="586"/>
      <c r="AE31" s="586"/>
      <c r="AF31" s="586"/>
      <c r="AG31" s="586"/>
      <c r="AH31" s="586"/>
      <c r="AI31" s="586"/>
      <c r="AJ31" s="586"/>
      <c r="AK31" s="586"/>
      <c r="AL31" s="586"/>
      <c r="AM31" s="586"/>
      <c r="AN31" s="586"/>
      <c r="AO31" s="586"/>
      <c r="AP31" s="587"/>
      <c r="AQ31" s="585"/>
      <c r="AR31" s="586"/>
      <c r="AS31" s="586"/>
      <c r="AT31" s="586"/>
      <c r="AU31" s="586"/>
      <c r="AV31" s="586"/>
      <c r="AW31" s="586"/>
      <c r="AX31" s="586"/>
      <c r="AY31" s="586"/>
      <c r="AZ31" s="586"/>
      <c r="BA31" s="586"/>
      <c r="BB31" s="586"/>
      <c r="BC31" s="586"/>
      <c r="BD31" s="586"/>
      <c r="BE31" s="586"/>
      <c r="BF31" s="586"/>
      <c r="BG31" s="586"/>
      <c r="BH31" s="586"/>
      <c r="BI31" s="586"/>
      <c r="BJ31" s="586"/>
      <c r="BK31" s="587"/>
    </row>
    <row r="32" spans="1:64" s="12" customFormat="1" ht="15.4" customHeight="1">
      <c r="A32" s="585"/>
      <c r="B32" s="586"/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586"/>
      <c r="AE32" s="586"/>
      <c r="AF32" s="586"/>
      <c r="AG32" s="586"/>
      <c r="AH32" s="586"/>
      <c r="AI32" s="586"/>
      <c r="AJ32" s="586"/>
      <c r="AK32" s="586"/>
      <c r="AL32" s="586"/>
      <c r="AM32" s="586"/>
      <c r="AN32" s="586"/>
      <c r="AO32" s="586"/>
      <c r="AP32" s="587"/>
      <c r="AQ32" s="585"/>
      <c r="AR32" s="586"/>
      <c r="AS32" s="586"/>
      <c r="AT32" s="586"/>
      <c r="AU32" s="586"/>
      <c r="AV32" s="586"/>
      <c r="AW32" s="586"/>
      <c r="AX32" s="586"/>
      <c r="AY32" s="586"/>
      <c r="AZ32" s="586"/>
      <c r="BA32" s="586"/>
      <c r="BB32" s="586"/>
      <c r="BC32" s="586"/>
      <c r="BD32" s="586"/>
      <c r="BE32" s="586"/>
      <c r="BF32" s="586"/>
      <c r="BG32" s="586"/>
      <c r="BH32" s="586"/>
      <c r="BI32" s="586"/>
      <c r="BJ32" s="586"/>
      <c r="BK32" s="587"/>
    </row>
    <row r="33" spans="1:64" s="12" customFormat="1" ht="15.4" customHeight="1">
      <c r="A33" s="585"/>
      <c r="B33" s="586"/>
      <c r="C33" s="586"/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  <c r="AC33" s="586"/>
      <c r="AD33" s="586"/>
      <c r="AE33" s="586"/>
      <c r="AF33" s="586"/>
      <c r="AG33" s="586"/>
      <c r="AH33" s="586"/>
      <c r="AI33" s="586"/>
      <c r="AJ33" s="586"/>
      <c r="AK33" s="586"/>
      <c r="AL33" s="586"/>
      <c r="AM33" s="586"/>
      <c r="AN33" s="586"/>
      <c r="AO33" s="586"/>
      <c r="AP33" s="587"/>
      <c r="AQ33" s="585"/>
      <c r="AR33" s="586"/>
      <c r="AS33" s="586"/>
      <c r="AT33" s="586"/>
      <c r="AU33" s="586"/>
      <c r="AV33" s="586"/>
      <c r="AW33" s="586"/>
      <c r="AX33" s="586"/>
      <c r="AY33" s="586"/>
      <c r="AZ33" s="586"/>
      <c r="BA33" s="586"/>
      <c r="BB33" s="586"/>
      <c r="BC33" s="586"/>
      <c r="BD33" s="586"/>
      <c r="BE33" s="586"/>
      <c r="BF33" s="586"/>
      <c r="BG33" s="586"/>
      <c r="BH33" s="586"/>
      <c r="BI33" s="586"/>
      <c r="BJ33" s="586"/>
      <c r="BK33" s="587"/>
    </row>
    <row r="34" spans="1:64" s="12" customFormat="1" ht="15.4" customHeight="1">
      <c r="A34" s="585"/>
      <c r="B34" s="586"/>
      <c r="C34" s="586"/>
      <c r="D34" s="586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6"/>
      <c r="AA34" s="586"/>
      <c r="AB34" s="586"/>
      <c r="AC34" s="586"/>
      <c r="AD34" s="586"/>
      <c r="AE34" s="586"/>
      <c r="AF34" s="586"/>
      <c r="AG34" s="586"/>
      <c r="AH34" s="586"/>
      <c r="AI34" s="586"/>
      <c r="AJ34" s="586"/>
      <c r="AK34" s="586"/>
      <c r="AL34" s="586"/>
      <c r="AM34" s="586"/>
      <c r="AN34" s="586"/>
      <c r="AO34" s="586"/>
      <c r="AP34" s="587"/>
      <c r="AQ34" s="585"/>
      <c r="AR34" s="586"/>
      <c r="AS34" s="586"/>
      <c r="AT34" s="586"/>
      <c r="AU34" s="586"/>
      <c r="AV34" s="586"/>
      <c r="AW34" s="586"/>
      <c r="AX34" s="586"/>
      <c r="AY34" s="586"/>
      <c r="AZ34" s="586"/>
      <c r="BA34" s="586"/>
      <c r="BB34" s="586"/>
      <c r="BC34" s="586"/>
      <c r="BD34" s="586"/>
      <c r="BE34" s="586"/>
      <c r="BF34" s="586"/>
      <c r="BG34" s="586"/>
      <c r="BH34" s="586"/>
      <c r="BI34" s="586"/>
      <c r="BJ34" s="586"/>
      <c r="BK34" s="587"/>
    </row>
    <row r="35" spans="1:64" s="12" customFormat="1" ht="15.4" customHeight="1">
      <c r="A35" s="585"/>
      <c r="B35" s="586"/>
      <c r="C35" s="586"/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6"/>
      <c r="Z35" s="586"/>
      <c r="AA35" s="586"/>
      <c r="AB35" s="586"/>
      <c r="AC35" s="586"/>
      <c r="AD35" s="586"/>
      <c r="AE35" s="586"/>
      <c r="AF35" s="586"/>
      <c r="AG35" s="586"/>
      <c r="AH35" s="586"/>
      <c r="AI35" s="586"/>
      <c r="AJ35" s="586"/>
      <c r="AK35" s="586"/>
      <c r="AL35" s="586"/>
      <c r="AM35" s="586"/>
      <c r="AN35" s="586"/>
      <c r="AO35" s="586"/>
      <c r="AP35" s="587"/>
      <c r="AQ35" s="585"/>
      <c r="AR35" s="586"/>
      <c r="AS35" s="586"/>
      <c r="AT35" s="586"/>
      <c r="AU35" s="586"/>
      <c r="AV35" s="586"/>
      <c r="AW35" s="586"/>
      <c r="AX35" s="586"/>
      <c r="AY35" s="586"/>
      <c r="AZ35" s="586"/>
      <c r="BA35" s="586"/>
      <c r="BB35" s="586"/>
      <c r="BC35" s="586"/>
      <c r="BD35" s="586"/>
      <c r="BE35" s="586"/>
      <c r="BF35" s="586"/>
      <c r="BG35" s="586"/>
      <c r="BH35" s="586"/>
      <c r="BI35" s="586"/>
      <c r="BJ35" s="586"/>
      <c r="BK35" s="587"/>
    </row>
    <row r="36" spans="1:64" s="12" customFormat="1" ht="15.4" customHeight="1">
      <c r="A36" s="585"/>
      <c r="B36" s="586"/>
      <c r="C36" s="586"/>
      <c r="D36" s="586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86"/>
      <c r="AA36" s="586"/>
      <c r="AB36" s="586"/>
      <c r="AC36" s="586"/>
      <c r="AD36" s="586"/>
      <c r="AE36" s="586"/>
      <c r="AF36" s="586"/>
      <c r="AG36" s="586"/>
      <c r="AH36" s="586"/>
      <c r="AI36" s="586"/>
      <c r="AJ36" s="586"/>
      <c r="AK36" s="586"/>
      <c r="AL36" s="586"/>
      <c r="AM36" s="586"/>
      <c r="AN36" s="586"/>
      <c r="AO36" s="586"/>
      <c r="AP36" s="587"/>
      <c r="AQ36" s="585"/>
      <c r="AR36" s="586"/>
      <c r="AS36" s="586"/>
      <c r="AT36" s="586"/>
      <c r="AU36" s="586"/>
      <c r="AV36" s="586"/>
      <c r="AW36" s="586"/>
      <c r="AX36" s="586"/>
      <c r="AY36" s="586"/>
      <c r="AZ36" s="586"/>
      <c r="BA36" s="586"/>
      <c r="BB36" s="586"/>
      <c r="BC36" s="586"/>
      <c r="BD36" s="586"/>
      <c r="BE36" s="586"/>
      <c r="BF36" s="586"/>
      <c r="BG36" s="586"/>
      <c r="BH36" s="586"/>
      <c r="BI36" s="586"/>
      <c r="BJ36" s="586"/>
      <c r="BK36" s="587"/>
    </row>
    <row r="37" spans="1:64" s="12" customFormat="1" ht="15.4" customHeight="1">
      <c r="A37" s="585"/>
      <c r="B37" s="586"/>
      <c r="C37" s="586"/>
      <c r="D37" s="586"/>
      <c r="E37" s="586"/>
      <c r="F37" s="586"/>
      <c r="G37" s="586"/>
      <c r="H37" s="586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586"/>
      <c r="AG37" s="586"/>
      <c r="AH37" s="586"/>
      <c r="AI37" s="586"/>
      <c r="AJ37" s="586"/>
      <c r="AK37" s="586"/>
      <c r="AL37" s="586"/>
      <c r="AM37" s="586"/>
      <c r="AN37" s="586"/>
      <c r="AO37" s="586"/>
      <c r="AP37" s="587"/>
      <c r="AQ37" s="585"/>
      <c r="AR37" s="586"/>
      <c r="AS37" s="586"/>
      <c r="AT37" s="586"/>
      <c r="AU37" s="586"/>
      <c r="AV37" s="586"/>
      <c r="AW37" s="586"/>
      <c r="AX37" s="586"/>
      <c r="AY37" s="586"/>
      <c r="AZ37" s="586"/>
      <c r="BA37" s="586"/>
      <c r="BB37" s="586"/>
      <c r="BC37" s="586"/>
      <c r="BD37" s="586"/>
      <c r="BE37" s="586"/>
      <c r="BF37" s="586"/>
      <c r="BG37" s="586"/>
      <c r="BH37" s="586"/>
      <c r="BI37" s="586"/>
      <c r="BJ37" s="586"/>
      <c r="BK37" s="587"/>
    </row>
    <row r="38" spans="1:64" s="12" customFormat="1" ht="15.4" customHeight="1">
      <c r="A38" s="585"/>
      <c r="B38" s="586"/>
      <c r="C38" s="586"/>
      <c r="D38" s="586"/>
      <c r="E38" s="586"/>
      <c r="F38" s="586"/>
      <c r="G38" s="586"/>
      <c r="H38" s="586"/>
      <c r="I38" s="586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  <c r="W38" s="586"/>
      <c r="X38" s="586"/>
      <c r="Y38" s="586"/>
      <c r="Z38" s="586"/>
      <c r="AA38" s="586"/>
      <c r="AB38" s="586"/>
      <c r="AC38" s="586"/>
      <c r="AD38" s="586"/>
      <c r="AE38" s="586"/>
      <c r="AF38" s="586"/>
      <c r="AG38" s="586"/>
      <c r="AH38" s="586"/>
      <c r="AI38" s="586"/>
      <c r="AJ38" s="586"/>
      <c r="AK38" s="586"/>
      <c r="AL38" s="586"/>
      <c r="AM38" s="586"/>
      <c r="AN38" s="586"/>
      <c r="AO38" s="586"/>
      <c r="AP38" s="587"/>
      <c r="AQ38" s="585"/>
      <c r="AR38" s="586"/>
      <c r="AS38" s="586"/>
      <c r="AT38" s="586"/>
      <c r="AU38" s="586"/>
      <c r="AV38" s="586"/>
      <c r="AW38" s="586"/>
      <c r="AX38" s="586"/>
      <c r="AY38" s="586"/>
      <c r="AZ38" s="586"/>
      <c r="BA38" s="586"/>
      <c r="BB38" s="586"/>
      <c r="BC38" s="586"/>
      <c r="BD38" s="586"/>
      <c r="BE38" s="586"/>
      <c r="BF38" s="586"/>
      <c r="BG38" s="586"/>
      <c r="BH38" s="586"/>
      <c r="BI38" s="586"/>
      <c r="BJ38" s="586"/>
      <c r="BK38" s="587"/>
    </row>
    <row r="39" spans="1:64" s="12" customFormat="1" ht="17.25" customHeight="1">
      <c r="A39" s="40" t="s">
        <v>25</v>
      </c>
      <c r="B39" s="41"/>
      <c r="C39" s="41"/>
      <c r="D39" s="41"/>
      <c r="E39" s="41"/>
      <c r="F39" s="41"/>
      <c r="G39" s="41"/>
      <c r="H39" s="41"/>
      <c r="I39" s="4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1"/>
      <c r="W39" s="41"/>
      <c r="X39" s="41"/>
      <c r="Y39" s="41"/>
      <c r="Z39" s="41"/>
      <c r="AA39" s="41"/>
      <c r="AB39" s="41"/>
      <c r="AC39" s="41"/>
      <c r="AD39" s="42"/>
      <c r="AE39" s="43"/>
      <c r="AF39" s="44"/>
      <c r="AG39" s="40" t="s">
        <v>26</v>
      </c>
      <c r="AH39" s="41"/>
      <c r="AI39" s="41"/>
      <c r="AJ39" s="41"/>
      <c r="AK39" s="41"/>
      <c r="AL39" s="41"/>
      <c r="AM39" s="41"/>
      <c r="AN39" s="42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1"/>
      <c r="BB39" s="41"/>
      <c r="BC39" s="41"/>
      <c r="BD39" s="41"/>
      <c r="BE39" s="41"/>
      <c r="BF39" s="41"/>
      <c r="BG39" s="41"/>
      <c r="BH39" s="41"/>
      <c r="BI39" s="42"/>
      <c r="BJ39" s="43"/>
      <c r="BK39" s="45"/>
      <c r="BL39" s="7"/>
    </row>
    <row r="40" spans="1:64" s="12" customFormat="1" ht="15.6" customHeight="1">
      <c r="A40" s="585"/>
      <c r="B40" s="586"/>
      <c r="C40" s="586"/>
      <c r="D40" s="586"/>
      <c r="E40" s="586"/>
      <c r="F40" s="586"/>
      <c r="G40" s="586"/>
      <c r="H40" s="586"/>
      <c r="I40" s="586"/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  <c r="W40" s="586"/>
      <c r="X40" s="586"/>
      <c r="Y40" s="586"/>
      <c r="Z40" s="586"/>
      <c r="AA40" s="586"/>
      <c r="AB40" s="586"/>
      <c r="AC40" s="586"/>
      <c r="AD40" s="586"/>
      <c r="AE40" s="586"/>
      <c r="AF40" s="587"/>
      <c r="AG40" s="585"/>
      <c r="AH40" s="586"/>
      <c r="AI40" s="586"/>
      <c r="AJ40" s="586"/>
      <c r="AK40" s="586"/>
      <c r="AL40" s="586"/>
      <c r="AM40" s="586"/>
      <c r="AN40" s="586"/>
      <c r="AO40" s="586"/>
      <c r="AP40" s="586"/>
      <c r="AQ40" s="586"/>
      <c r="AR40" s="586"/>
      <c r="AS40" s="586"/>
      <c r="AT40" s="586"/>
      <c r="AU40" s="586"/>
      <c r="AV40" s="586"/>
      <c r="AW40" s="586"/>
      <c r="AX40" s="586"/>
      <c r="AY40" s="586"/>
      <c r="AZ40" s="586"/>
      <c r="BA40" s="586"/>
      <c r="BB40" s="586"/>
      <c r="BC40" s="586"/>
      <c r="BD40" s="586"/>
      <c r="BE40" s="586"/>
      <c r="BF40" s="586"/>
      <c r="BG40" s="586"/>
      <c r="BH40" s="586"/>
      <c r="BI40" s="586"/>
      <c r="BJ40" s="586"/>
      <c r="BK40" s="587"/>
      <c r="BL40" s="7"/>
    </row>
    <row r="41" spans="1:64" s="12" customFormat="1" ht="15.6" customHeight="1">
      <c r="A41" s="585"/>
      <c r="B41" s="586"/>
      <c r="C41" s="586"/>
      <c r="D41" s="586"/>
      <c r="E41" s="586"/>
      <c r="F41" s="586"/>
      <c r="G41" s="586"/>
      <c r="H41" s="586"/>
      <c r="I41" s="586"/>
      <c r="J41" s="586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  <c r="W41" s="586"/>
      <c r="X41" s="586"/>
      <c r="Y41" s="586"/>
      <c r="Z41" s="586"/>
      <c r="AA41" s="586"/>
      <c r="AB41" s="586"/>
      <c r="AC41" s="586"/>
      <c r="AD41" s="586"/>
      <c r="AE41" s="586"/>
      <c r="AF41" s="587"/>
      <c r="AG41" s="585"/>
      <c r="AH41" s="586"/>
      <c r="AI41" s="586"/>
      <c r="AJ41" s="586"/>
      <c r="AK41" s="586"/>
      <c r="AL41" s="586"/>
      <c r="AM41" s="586"/>
      <c r="AN41" s="586"/>
      <c r="AO41" s="586"/>
      <c r="AP41" s="586"/>
      <c r="AQ41" s="586"/>
      <c r="AR41" s="586"/>
      <c r="AS41" s="586"/>
      <c r="AT41" s="586"/>
      <c r="AU41" s="586"/>
      <c r="AV41" s="586"/>
      <c r="AW41" s="586"/>
      <c r="AX41" s="586"/>
      <c r="AY41" s="586"/>
      <c r="AZ41" s="586"/>
      <c r="BA41" s="586"/>
      <c r="BB41" s="586"/>
      <c r="BC41" s="586"/>
      <c r="BD41" s="586"/>
      <c r="BE41" s="586"/>
      <c r="BF41" s="586"/>
      <c r="BG41" s="586"/>
      <c r="BH41" s="586"/>
      <c r="BI41" s="586"/>
      <c r="BJ41" s="586"/>
      <c r="BK41" s="587"/>
      <c r="BL41" s="7"/>
    </row>
    <row r="42" spans="1:64" s="12" customFormat="1" ht="15.6" customHeight="1">
      <c r="A42" s="585"/>
      <c r="B42" s="586"/>
      <c r="C42" s="586"/>
      <c r="D42" s="586"/>
      <c r="E42" s="586"/>
      <c r="F42" s="586"/>
      <c r="G42" s="586"/>
      <c r="H42" s="586"/>
      <c r="I42" s="586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  <c r="W42" s="586"/>
      <c r="X42" s="586"/>
      <c r="Y42" s="586"/>
      <c r="Z42" s="586"/>
      <c r="AA42" s="586"/>
      <c r="AB42" s="586"/>
      <c r="AC42" s="586"/>
      <c r="AD42" s="586"/>
      <c r="AE42" s="586"/>
      <c r="AF42" s="587"/>
      <c r="AG42" s="585"/>
      <c r="AH42" s="586"/>
      <c r="AI42" s="586"/>
      <c r="AJ42" s="586"/>
      <c r="AK42" s="586"/>
      <c r="AL42" s="586"/>
      <c r="AM42" s="586"/>
      <c r="AN42" s="586"/>
      <c r="AO42" s="586"/>
      <c r="AP42" s="586"/>
      <c r="AQ42" s="586"/>
      <c r="AR42" s="586"/>
      <c r="AS42" s="586"/>
      <c r="AT42" s="586"/>
      <c r="AU42" s="586"/>
      <c r="AV42" s="586"/>
      <c r="AW42" s="586"/>
      <c r="AX42" s="586"/>
      <c r="AY42" s="586"/>
      <c r="AZ42" s="586"/>
      <c r="BA42" s="586"/>
      <c r="BB42" s="586"/>
      <c r="BC42" s="586"/>
      <c r="BD42" s="586"/>
      <c r="BE42" s="586"/>
      <c r="BF42" s="586"/>
      <c r="BG42" s="586"/>
      <c r="BH42" s="586"/>
      <c r="BI42" s="586"/>
      <c r="BJ42" s="586"/>
      <c r="BK42" s="587"/>
      <c r="BL42" s="7"/>
    </row>
    <row r="43" spans="1:64" s="12" customFormat="1" ht="15.6" customHeight="1">
      <c r="A43" s="585"/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7"/>
      <c r="AG43" s="585"/>
      <c r="AH43" s="586"/>
      <c r="AI43" s="586"/>
      <c r="AJ43" s="586"/>
      <c r="AK43" s="586"/>
      <c r="AL43" s="586"/>
      <c r="AM43" s="586"/>
      <c r="AN43" s="586"/>
      <c r="AO43" s="586"/>
      <c r="AP43" s="586"/>
      <c r="AQ43" s="586"/>
      <c r="AR43" s="586"/>
      <c r="AS43" s="586"/>
      <c r="AT43" s="586"/>
      <c r="AU43" s="586"/>
      <c r="AV43" s="586"/>
      <c r="AW43" s="586"/>
      <c r="AX43" s="586"/>
      <c r="AY43" s="586"/>
      <c r="AZ43" s="586"/>
      <c r="BA43" s="586"/>
      <c r="BB43" s="586"/>
      <c r="BC43" s="586"/>
      <c r="BD43" s="586"/>
      <c r="BE43" s="586"/>
      <c r="BF43" s="586"/>
      <c r="BG43" s="586"/>
      <c r="BH43" s="586"/>
      <c r="BI43" s="586"/>
      <c r="BJ43" s="586"/>
      <c r="BK43" s="587"/>
      <c r="BL43" s="7"/>
    </row>
    <row r="44" spans="1:64" s="12" customFormat="1" ht="15.6" customHeight="1">
      <c r="A44" s="588"/>
      <c r="B44" s="589"/>
      <c r="C44" s="589"/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  <c r="AC44" s="589"/>
      <c r="AD44" s="589"/>
      <c r="AE44" s="589"/>
      <c r="AF44" s="590"/>
      <c r="AG44" s="588"/>
      <c r="AH44" s="589"/>
      <c r="AI44" s="589"/>
      <c r="AJ44" s="589"/>
      <c r="AK44" s="589"/>
      <c r="AL44" s="589"/>
      <c r="AM44" s="589"/>
      <c r="AN44" s="589"/>
      <c r="AO44" s="589"/>
      <c r="AP44" s="589"/>
      <c r="AQ44" s="589"/>
      <c r="AR44" s="589"/>
      <c r="AS44" s="589"/>
      <c r="AT44" s="589"/>
      <c r="AU44" s="589"/>
      <c r="AV44" s="589"/>
      <c r="AW44" s="589"/>
      <c r="AX44" s="589"/>
      <c r="AY44" s="589"/>
      <c r="AZ44" s="589"/>
      <c r="BA44" s="589"/>
      <c r="BB44" s="589"/>
      <c r="BC44" s="589"/>
      <c r="BD44" s="589"/>
      <c r="BE44" s="589"/>
      <c r="BF44" s="589"/>
      <c r="BG44" s="589"/>
      <c r="BH44" s="589"/>
      <c r="BI44" s="589"/>
      <c r="BJ44" s="589"/>
      <c r="BK44" s="590"/>
      <c r="BL44" s="7"/>
    </row>
    <row r="45" spans="1:64" ht="24" customHeight="1">
      <c r="A45" s="6" t="s">
        <v>28</v>
      </c>
    </row>
    <row r="46" spans="1:64">
      <c r="A46" s="46"/>
      <c r="B46" s="47"/>
      <c r="C46" s="47"/>
      <c r="D46" s="47"/>
      <c r="E46" s="27" t="s">
        <v>228</v>
      </c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7" t="s">
        <v>229</v>
      </c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9"/>
      <c r="AG46" s="27" t="s">
        <v>231</v>
      </c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9"/>
      <c r="AU46" s="27" t="s">
        <v>232</v>
      </c>
      <c r="AV46" s="28"/>
      <c r="AW46" s="28"/>
      <c r="AX46" s="28"/>
      <c r="AY46" s="28"/>
      <c r="AZ46" s="28"/>
      <c r="BA46" s="29"/>
      <c r="BB46" s="27" t="s">
        <v>19</v>
      </c>
      <c r="BC46" s="28"/>
      <c r="BD46" s="28"/>
      <c r="BE46" s="28"/>
      <c r="BF46" s="28"/>
      <c r="BG46" s="28"/>
      <c r="BH46" s="28"/>
      <c r="BI46" s="28"/>
      <c r="BJ46" s="28"/>
      <c r="BK46" s="29"/>
    </row>
    <row r="47" spans="1:64" ht="15.6" customHeight="1">
      <c r="A47" s="593" t="s">
        <v>29</v>
      </c>
      <c r="B47" s="594"/>
      <c r="C47" s="594"/>
      <c r="D47" s="595"/>
      <c r="E47" s="576"/>
      <c r="F47" s="577"/>
      <c r="G47" s="577"/>
      <c r="H47" s="577"/>
      <c r="I47" s="577"/>
      <c r="J47" s="577"/>
      <c r="K47" s="577"/>
      <c r="L47" s="577"/>
      <c r="M47" s="577"/>
      <c r="N47" s="577"/>
      <c r="O47" s="577"/>
      <c r="P47" s="577"/>
      <c r="Q47" s="577"/>
      <c r="R47" s="578"/>
      <c r="S47" s="579"/>
      <c r="T47" s="580"/>
      <c r="U47" s="580"/>
      <c r="V47" s="580"/>
      <c r="W47" s="580"/>
      <c r="X47" s="580"/>
      <c r="Y47" s="580"/>
      <c r="Z47" s="580"/>
      <c r="AA47" s="580"/>
      <c r="AB47" s="580"/>
      <c r="AC47" s="580"/>
      <c r="AD47" s="580"/>
      <c r="AE47" s="580"/>
      <c r="AF47" s="581"/>
      <c r="AG47" s="579"/>
      <c r="AH47" s="580"/>
      <c r="AI47" s="580"/>
      <c r="AJ47" s="580"/>
      <c r="AK47" s="580"/>
      <c r="AL47" s="580"/>
      <c r="AM47" s="580"/>
      <c r="AN47" s="580"/>
      <c r="AO47" s="580"/>
      <c r="AP47" s="580"/>
      <c r="AQ47" s="580"/>
      <c r="AR47" s="580"/>
      <c r="AS47" s="580"/>
      <c r="AT47" s="581"/>
      <c r="AU47" s="567"/>
      <c r="AV47" s="568"/>
      <c r="AW47" s="568"/>
      <c r="AX47" s="568"/>
      <c r="AY47" s="568"/>
      <c r="AZ47" s="568"/>
      <c r="BA47" s="569"/>
      <c r="BB47" s="558"/>
      <c r="BC47" s="559"/>
      <c r="BD47" s="559"/>
      <c r="BE47" s="559"/>
      <c r="BF47" s="559"/>
      <c r="BG47" s="559"/>
      <c r="BH47" s="559"/>
      <c r="BI47" s="559"/>
      <c r="BJ47" s="559"/>
      <c r="BK47" s="560"/>
    </row>
    <row r="48" spans="1:64" ht="15.6" customHeight="1">
      <c r="A48" s="596"/>
      <c r="B48" s="597"/>
      <c r="C48" s="597"/>
      <c r="D48" s="598"/>
      <c r="E48" s="579"/>
      <c r="F48" s="580"/>
      <c r="G48" s="580"/>
      <c r="H48" s="580"/>
      <c r="I48" s="580"/>
      <c r="J48" s="580"/>
      <c r="K48" s="580"/>
      <c r="L48" s="580"/>
      <c r="M48" s="580"/>
      <c r="N48" s="580"/>
      <c r="O48" s="580"/>
      <c r="P48" s="580"/>
      <c r="Q48" s="580"/>
      <c r="R48" s="581"/>
      <c r="S48" s="579"/>
      <c r="T48" s="580"/>
      <c r="U48" s="580"/>
      <c r="V48" s="580"/>
      <c r="W48" s="580"/>
      <c r="X48" s="580"/>
      <c r="Y48" s="580"/>
      <c r="Z48" s="580"/>
      <c r="AA48" s="580"/>
      <c r="AB48" s="580"/>
      <c r="AC48" s="580"/>
      <c r="AD48" s="580"/>
      <c r="AE48" s="580"/>
      <c r="AF48" s="581"/>
      <c r="AG48" s="579"/>
      <c r="AH48" s="580"/>
      <c r="AI48" s="580"/>
      <c r="AJ48" s="580"/>
      <c r="AK48" s="580"/>
      <c r="AL48" s="580"/>
      <c r="AM48" s="580"/>
      <c r="AN48" s="580"/>
      <c r="AO48" s="580"/>
      <c r="AP48" s="580"/>
      <c r="AQ48" s="580"/>
      <c r="AR48" s="580"/>
      <c r="AS48" s="580"/>
      <c r="AT48" s="581"/>
      <c r="AU48" s="570"/>
      <c r="AV48" s="571"/>
      <c r="AW48" s="571"/>
      <c r="AX48" s="571"/>
      <c r="AY48" s="571"/>
      <c r="AZ48" s="571"/>
      <c r="BA48" s="572"/>
      <c r="BB48" s="561"/>
      <c r="BC48" s="562"/>
      <c r="BD48" s="562"/>
      <c r="BE48" s="562"/>
      <c r="BF48" s="562"/>
      <c r="BG48" s="562"/>
      <c r="BH48" s="562"/>
      <c r="BI48" s="562"/>
      <c r="BJ48" s="562"/>
      <c r="BK48" s="563"/>
    </row>
    <row r="49" spans="1:63" ht="15.6" customHeight="1">
      <c r="A49" s="596"/>
      <c r="B49" s="597"/>
      <c r="C49" s="597"/>
      <c r="D49" s="598"/>
      <c r="E49" s="579"/>
      <c r="F49" s="580"/>
      <c r="G49" s="580"/>
      <c r="H49" s="580"/>
      <c r="I49" s="580"/>
      <c r="J49" s="580"/>
      <c r="K49" s="580"/>
      <c r="L49" s="580"/>
      <c r="M49" s="580"/>
      <c r="N49" s="580"/>
      <c r="O49" s="580"/>
      <c r="P49" s="580"/>
      <c r="Q49" s="580"/>
      <c r="R49" s="581"/>
      <c r="S49" s="579"/>
      <c r="T49" s="580"/>
      <c r="U49" s="580"/>
      <c r="V49" s="580"/>
      <c r="W49" s="580"/>
      <c r="X49" s="580"/>
      <c r="Y49" s="580"/>
      <c r="Z49" s="580"/>
      <c r="AA49" s="580"/>
      <c r="AB49" s="580"/>
      <c r="AC49" s="580"/>
      <c r="AD49" s="580"/>
      <c r="AE49" s="580"/>
      <c r="AF49" s="581"/>
      <c r="AG49" s="579"/>
      <c r="AH49" s="580"/>
      <c r="AI49" s="580"/>
      <c r="AJ49" s="580"/>
      <c r="AK49" s="580"/>
      <c r="AL49" s="580"/>
      <c r="AM49" s="580"/>
      <c r="AN49" s="580"/>
      <c r="AO49" s="580"/>
      <c r="AP49" s="580"/>
      <c r="AQ49" s="580"/>
      <c r="AR49" s="580"/>
      <c r="AS49" s="580"/>
      <c r="AT49" s="581"/>
      <c r="AU49" s="570"/>
      <c r="AV49" s="571"/>
      <c r="AW49" s="571"/>
      <c r="AX49" s="571"/>
      <c r="AY49" s="571"/>
      <c r="AZ49" s="571"/>
      <c r="BA49" s="572"/>
      <c r="BB49" s="561"/>
      <c r="BC49" s="562"/>
      <c r="BD49" s="562"/>
      <c r="BE49" s="562"/>
      <c r="BF49" s="562"/>
      <c r="BG49" s="562"/>
      <c r="BH49" s="562"/>
      <c r="BI49" s="562"/>
      <c r="BJ49" s="562"/>
      <c r="BK49" s="563"/>
    </row>
    <row r="50" spans="1:63" ht="15.6" customHeight="1">
      <c r="A50" s="596"/>
      <c r="B50" s="597"/>
      <c r="C50" s="597"/>
      <c r="D50" s="598"/>
      <c r="E50" s="579"/>
      <c r="F50" s="580"/>
      <c r="G50" s="580"/>
      <c r="H50" s="580"/>
      <c r="I50" s="580"/>
      <c r="J50" s="580"/>
      <c r="K50" s="580"/>
      <c r="L50" s="580"/>
      <c r="M50" s="580"/>
      <c r="N50" s="580"/>
      <c r="O50" s="580"/>
      <c r="P50" s="580"/>
      <c r="Q50" s="580"/>
      <c r="R50" s="581"/>
      <c r="S50" s="579"/>
      <c r="T50" s="580"/>
      <c r="U50" s="580"/>
      <c r="V50" s="580"/>
      <c r="W50" s="580"/>
      <c r="X50" s="580"/>
      <c r="Y50" s="580"/>
      <c r="Z50" s="580"/>
      <c r="AA50" s="580"/>
      <c r="AB50" s="580"/>
      <c r="AC50" s="580"/>
      <c r="AD50" s="580"/>
      <c r="AE50" s="580"/>
      <c r="AF50" s="581"/>
      <c r="AG50" s="579"/>
      <c r="AH50" s="580"/>
      <c r="AI50" s="580"/>
      <c r="AJ50" s="580"/>
      <c r="AK50" s="580"/>
      <c r="AL50" s="580"/>
      <c r="AM50" s="580"/>
      <c r="AN50" s="580"/>
      <c r="AO50" s="580"/>
      <c r="AP50" s="580"/>
      <c r="AQ50" s="580"/>
      <c r="AR50" s="580"/>
      <c r="AS50" s="580"/>
      <c r="AT50" s="581"/>
      <c r="AU50" s="570"/>
      <c r="AV50" s="571"/>
      <c r="AW50" s="571"/>
      <c r="AX50" s="571"/>
      <c r="AY50" s="571"/>
      <c r="AZ50" s="571"/>
      <c r="BA50" s="572"/>
      <c r="BB50" s="561"/>
      <c r="BC50" s="562"/>
      <c r="BD50" s="562"/>
      <c r="BE50" s="562"/>
      <c r="BF50" s="562"/>
      <c r="BG50" s="562"/>
      <c r="BH50" s="562"/>
      <c r="BI50" s="562"/>
      <c r="BJ50" s="562"/>
      <c r="BK50" s="563"/>
    </row>
    <row r="51" spans="1:63" ht="15.4" customHeight="1">
      <c r="A51" s="599"/>
      <c r="B51" s="600"/>
      <c r="C51" s="600"/>
      <c r="D51" s="601"/>
      <c r="E51" s="582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  <c r="Q51" s="583"/>
      <c r="R51" s="584"/>
      <c r="S51" s="582"/>
      <c r="T51" s="583"/>
      <c r="U51" s="583"/>
      <c r="V51" s="583"/>
      <c r="W51" s="583"/>
      <c r="X51" s="583"/>
      <c r="Y51" s="583"/>
      <c r="Z51" s="583"/>
      <c r="AA51" s="583"/>
      <c r="AB51" s="583"/>
      <c r="AC51" s="583"/>
      <c r="AD51" s="583"/>
      <c r="AE51" s="583"/>
      <c r="AF51" s="584"/>
      <c r="AG51" s="582"/>
      <c r="AH51" s="583"/>
      <c r="AI51" s="583"/>
      <c r="AJ51" s="583"/>
      <c r="AK51" s="583"/>
      <c r="AL51" s="583"/>
      <c r="AM51" s="583"/>
      <c r="AN51" s="583"/>
      <c r="AO51" s="583"/>
      <c r="AP51" s="583"/>
      <c r="AQ51" s="583"/>
      <c r="AR51" s="583"/>
      <c r="AS51" s="583"/>
      <c r="AT51" s="584"/>
      <c r="AU51" s="573"/>
      <c r="AV51" s="574"/>
      <c r="AW51" s="574"/>
      <c r="AX51" s="574"/>
      <c r="AY51" s="574"/>
      <c r="AZ51" s="574"/>
      <c r="BA51" s="575"/>
      <c r="BB51" s="564"/>
      <c r="BC51" s="565"/>
      <c r="BD51" s="565"/>
      <c r="BE51" s="565"/>
      <c r="BF51" s="565"/>
      <c r="BG51" s="565"/>
      <c r="BH51" s="565"/>
      <c r="BI51" s="565"/>
      <c r="BJ51" s="565"/>
      <c r="BK51" s="566"/>
    </row>
    <row r="52" spans="1:63" ht="15.4" customHeight="1">
      <c r="A52" s="593" t="s">
        <v>295</v>
      </c>
      <c r="B52" s="594"/>
      <c r="C52" s="594"/>
      <c r="D52" s="595"/>
      <c r="E52" s="576"/>
      <c r="F52" s="577"/>
      <c r="G52" s="577"/>
      <c r="H52" s="577"/>
      <c r="I52" s="577"/>
      <c r="J52" s="577"/>
      <c r="K52" s="577"/>
      <c r="L52" s="577"/>
      <c r="M52" s="577"/>
      <c r="N52" s="577"/>
      <c r="O52" s="577"/>
      <c r="P52" s="577"/>
      <c r="Q52" s="577"/>
      <c r="R52" s="578"/>
      <c r="S52" s="576"/>
      <c r="T52" s="577"/>
      <c r="U52" s="577"/>
      <c r="V52" s="577"/>
      <c r="W52" s="577"/>
      <c r="X52" s="577"/>
      <c r="Y52" s="577"/>
      <c r="Z52" s="577"/>
      <c r="AA52" s="577"/>
      <c r="AB52" s="577"/>
      <c r="AC52" s="577"/>
      <c r="AD52" s="577"/>
      <c r="AE52" s="577"/>
      <c r="AF52" s="578"/>
      <c r="AG52" s="576"/>
      <c r="AH52" s="577"/>
      <c r="AI52" s="577"/>
      <c r="AJ52" s="577"/>
      <c r="AK52" s="577"/>
      <c r="AL52" s="577"/>
      <c r="AM52" s="577"/>
      <c r="AN52" s="577"/>
      <c r="AO52" s="577"/>
      <c r="AP52" s="577"/>
      <c r="AQ52" s="577"/>
      <c r="AR52" s="577"/>
      <c r="AS52" s="577"/>
      <c r="AT52" s="578"/>
      <c r="AU52" s="567"/>
      <c r="AV52" s="568"/>
      <c r="AW52" s="568"/>
      <c r="AX52" s="568"/>
      <c r="AY52" s="568"/>
      <c r="AZ52" s="568"/>
      <c r="BA52" s="569"/>
      <c r="BB52" s="558"/>
      <c r="BC52" s="559"/>
      <c r="BD52" s="559"/>
      <c r="BE52" s="559"/>
      <c r="BF52" s="559"/>
      <c r="BG52" s="559"/>
      <c r="BH52" s="559"/>
      <c r="BI52" s="559"/>
      <c r="BJ52" s="559"/>
      <c r="BK52" s="560"/>
    </row>
    <row r="53" spans="1:63" ht="15.4" customHeight="1">
      <c r="A53" s="596"/>
      <c r="B53" s="597"/>
      <c r="C53" s="597"/>
      <c r="D53" s="598"/>
      <c r="E53" s="579"/>
      <c r="F53" s="580"/>
      <c r="G53" s="580"/>
      <c r="H53" s="580"/>
      <c r="I53" s="580"/>
      <c r="J53" s="580"/>
      <c r="K53" s="580"/>
      <c r="L53" s="580"/>
      <c r="M53" s="580"/>
      <c r="N53" s="580"/>
      <c r="O53" s="580"/>
      <c r="P53" s="580"/>
      <c r="Q53" s="580"/>
      <c r="R53" s="581"/>
      <c r="S53" s="579"/>
      <c r="T53" s="580"/>
      <c r="U53" s="580"/>
      <c r="V53" s="580"/>
      <c r="W53" s="580"/>
      <c r="X53" s="580"/>
      <c r="Y53" s="580"/>
      <c r="Z53" s="580"/>
      <c r="AA53" s="580"/>
      <c r="AB53" s="580"/>
      <c r="AC53" s="580"/>
      <c r="AD53" s="580"/>
      <c r="AE53" s="580"/>
      <c r="AF53" s="581"/>
      <c r="AG53" s="579"/>
      <c r="AH53" s="580"/>
      <c r="AI53" s="580"/>
      <c r="AJ53" s="580"/>
      <c r="AK53" s="580"/>
      <c r="AL53" s="580"/>
      <c r="AM53" s="580"/>
      <c r="AN53" s="580"/>
      <c r="AO53" s="580"/>
      <c r="AP53" s="580"/>
      <c r="AQ53" s="580"/>
      <c r="AR53" s="580"/>
      <c r="AS53" s="580"/>
      <c r="AT53" s="581"/>
      <c r="AU53" s="570"/>
      <c r="AV53" s="571"/>
      <c r="AW53" s="571"/>
      <c r="AX53" s="571"/>
      <c r="AY53" s="571"/>
      <c r="AZ53" s="571"/>
      <c r="BA53" s="572"/>
      <c r="BB53" s="561"/>
      <c r="BC53" s="562"/>
      <c r="BD53" s="562"/>
      <c r="BE53" s="562"/>
      <c r="BF53" s="562"/>
      <c r="BG53" s="562"/>
      <c r="BH53" s="562"/>
      <c r="BI53" s="562"/>
      <c r="BJ53" s="562"/>
      <c r="BK53" s="563"/>
    </row>
    <row r="54" spans="1:63" ht="15.4" customHeight="1">
      <c r="A54" s="596"/>
      <c r="B54" s="597"/>
      <c r="C54" s="597"/>
      <c r="D54" s="598"/>
      <c r="E54" s="579"/>
      <c r="F54" s="580"/>
      <c r="G54" s="580"/>
      <c r="H54" s="580"/>
      <c r="I54" s="580"/>
      <c r="J54" s="580"/>
      <c r="K54" s="580"/>
      <c r="L54" s="580"/>
      <c r="M54" s="580"/>
      <c r="N54" s="580"/>
      <c r="O54" s="580"/>
      <c r="P54" s="580"/>
      <c r="Q54" s="580"/>
      <c r="R54" s="581"/>
      <c r="S54" s="579"/>
      <c r="T54" s="580"/>
      <c r="U54" s="580"/>
      <c r="V54" s="580"/>
      <c r="W54" s="580"/>
      <c r="X54" s="580"/>
      <c r="Y54" s="580"/>
      <c r="Z54" s="580"/>
      <c r="AA54" s="580"/>
      <c r="AB54" s="580"/>
      <c r="AC54" s="580"/>
      <c r="AD54" s="580"/>
      <c r="AE54" s="580"/>
      <c r="AF54" s="581"/>
      <c r="AG54" s="579"/>
      <c r="AH54" s="580"/>
      <c r="AI54" s="580"/>
      <c r="AJ54" s="580"/>
      <c r="AK54" s="580"/>
      <c r="AL54" s="580"/>
      <c r="AM54" s="580"/>
      <c r="AN54" s="580"/>
      <c r="AO54" s="580"/>
      <c r="AP54" s="580"/>
      <c r="AQ54" s="580"/>
      <c r="AR54" s="580"/>
      <c r="AS54" s="580"/>
      <c r="AT54" s="581"/>
      <c r="AU54" s="570"/>
      <c r="AV54" s="571"/>
      <c r="AW54" s="571"/>
      <c r="AX54" s="571"/>
      <c r="AY54" s="571"/>
      <c r="AZ54" s="571"/>
      <c r="BA54" s="572"/>
      <c r="BB54" s="561"/>
      <c r="BC54" s="562"/>
      <c r="BD54" s="562"/>
      <c r="BE54" s="562"/>
      <c r="BF54" s="562"/>
      <c r="BG54" s="562"/>
      <c r="BH54" s="562"/>
      <c r="BI54" s="562"/>
      <c r="BJ54" s="562"/>
      <c r="BK54" s="563"/>
    </row>
    <row r="55" spans="1:63" ht="15.4" customHeight="1">
      <c r="A55" s="596"/>
      <c r="B55" s="597"/>
      <c r="C55" s="597"/>
      <c r="D55" s="598"/>
      <c r="E55" s="579"/>
      <c r="F55" s="580"/>
      <c r="G55" s="580"/>
      <c r="H55" s="580"/>
      <c r="I55" s="580"/>
      <c r="J55" s="580"/>
      <c r="K55" s="580"/>
      <c r="L55" s="580"/>
      <c r="M55" s="580"/>
      <c r="N55" s="580"/>
      <c r="O55" s="580"/>
      <c r="P55" s="580"/>
      <c r="Q55" s="580"/>
      <c r="R55" s="581"/>
      <c r="S55" s="579"/>
      <c r="T55" s="580"/>
      <c r="U55" s="580"/>
      <c r="V55" s="580"/>
      <c r="W55" s="580"/>
      <c r="X55" s="580"/>
      <c r="Y55" s="580"/>
      <c r="Z55" s="580"/>
      <c r="AA55" s="580"/>
      <c r="AB55" s="580"/>
      <c r="AC55" s="580"/>
      <c r="AD55" s="580"/>
      <c r="AE55" s="580"/>
      <c r="AF55" s="581"/>
      <c r="AG55" s="579"/>
      <c r="AH55" s="580"/>
      <c r="AI55" s="580"/>
      <c r="AJ55" s="580"/>
      <c r="AK55" s="580"/>
      <c r="AL55" s="580"/>
      <c r="AM55" s="580"/>
      <c r="AN55" s="580"/>
      <c r="AO55" s="580"/>
      <c r="AP55" s="580"/>
      <c r="AQ55" s="580"/>
      <c r="AR55" s="580"/>
      <c r="AS55" s="580"/>
      <c r="AT55" s="581"/>
      <c r="AU55" s="570"/>
      <c r="AV55" s="571"/>
      <c r="AW55" s="571"/>
      <c r="AX55" s="571"/>
      <c r="AY55" s="571"/>
      <c r="AZ55" s="571"/>
      <c r="BA55" s="572"/>
      <c r="BB55" s="561"/>
      <c r="BC55" s="562"/>
      <c r="BD55" s="562"/>
      <c r="BE55" s="562"/>
      <c r="BF55" s="562"/>
      <c r="BG55" s="562"/>
      <c r="BH55" s="562"/>
      <c r="BI55" s="562"/>
      <c r="BJ55" s="562"/>
      <c r="BK55" s="563"/>
    </row>
    <row r="56" spans="1:63" ht="15.6" customHeight="1">
      <c r="A56" s="599"/>
      <c r="B56" s="600"/>
      <c r="C56" s="600"/>
      <c r="D56" s="601"/>
      <c r="E56" s="579"/>
      <c r="F56" s="580"/>
      <c r="G56" s="580"/>
      <c r="H56" s="580"/>
      <c r="I56" s="580"/>
      <c r="J56" s="580"/>
      <c r="K56" s="580"/>
      <c r="L56" s="580"/>
      <c r="M56" s="580"/>
      <c r="N56" s="580"/>
      <c r="O56" s="580"/>
      <c r="P56" s="580"/>
      <c r="Q56" s="580"/>
      <c r="R56" s="581"/>
      <c r="S56" s="579"/>
      <c r="T56" s="580"/>
      <c r="U56" s="580"/>
      <c r="V56" s="580"/>
      <c r="W56" s="580"/>
      <c r="X56" s="580"/>
      <c r="Y56" s="580"/>
      <c r="Z56" s="580"/>
      <c r="AA56" s="580"/>
      <c r="AB56" s="580"/>
      <c r="AC56" s="580"/>
      <c r="AD56" s="580"/>
      <c r="AE56" s="580"/>
      <c r="AF56" s="581"/>
      <c r="AG56" s="579"/>
      <c r="AH56" s="580"/>
      <c r="AI56" s="580"/>
      <c r="AJ56" s="580"/>
      <c r="AK56" s="580"/>
      <c r="AL56" s="580"/>
      <c r="AM56" s="580"/>
      <c r="AN56" s="580"/>
      <c r="AO56" s="580"/>
      <c r="AP56" s="580"/>
      <c r="AQ56" s="580"/>
      <c r="AR56" s="580"/>
      <c r="AS56" s="580"/>
      <c r="AT56" s="581"/>
      <c r="AU56" s="570"/>
      <c r="AV56" s="571"/>
      <c r="AW56" s="571"/>
      <c r="AX56" s="571"/>
      <c r="AY56" s="571"/>
      <c r="AZ56" s="571"/>
      <c r="BA56" s="572"/>
      <c r="BB56" s="561"/>
      <c r="BC56" s="562"/>
      <c r="BD56" s="562"/>
      <c r="BE56" s="562"/>
      <c r="BF56" s="562"/>
      <c r="BG56" s="562"/>
      <c r="BH56" s="562"/>
      <c r="BI56" s="562"/>
      <c r="BJ56" s="562"/>
      <c r="BK56" s="563"/>
    </row>
  </sheetData>
  <sheetProtection formatCells="0" selectLockedCells="1"/>
  <mergeCells count="116">
    <mergeCell ref="A10:BK10"/>
    <mergeCell ref="A11:BK11"/>
    <mergeCell ref="A12:BK12"/>
    <mergeCell ref="A13:BK13"/>
    <mergeCell ref="A14:BK14"/>
    <mergeCell ref="A15:BK15"/>
    <mergeCell ref="AY4:BK4"/>
    <mergeCell ref="I4:U4"/>
    <mergeCell ref="AD4:AP4"/>
    <mergeCell ref="A4:H4"/>
    <mergeCell ref="AQ4:AX4"/>
    <mergeCell ref="A6:BK6"/>
    <mergeCell ref="A7:BK7"/>
    <mergeCell ref="A8:BK8"/>
    <mergeCell ref="A9:BK9"/>
    <mergeCell ref="A16:BK16"/>
    <mergeCell ref="A17:BK17"/>
    <mergeCell ref="A18:BK18"/>
    <mergeCell ref="A19:BK19"/>
    <mergeCell ref="A29:AP29"/>
    <mergeCell ref="A52:D56"/>
    <mergeCell ref="A47:D51"/>
    <mergeCell ref="I21:U21"/>
    <mergeCell ref="AD21:AP21"/>
    <mergeCell ref="AG27:BK27"/>
    <mergeCell ref="A27:AF27"/>
    <mergeCell ref="BH25:BJ25"/>
    <mergeCell ref="BD25:BF25"/>
    <mergeCell ref="AY25:BC25"/>
    <mergeCell ref="I25:AP25"/>
    <mergeCell ref="AY21:BK21"/>
    <mergeCell ref="I24:U24"/>
    <mergeCell ref="V24:AP24"/>
    <mergeCell ref="AY23:BK23"/>
    <mergeCell ref="AY24:BK24"/>
    <mergeCell ref="I23:AP23"/>
    <mergeCell ref="A23:H24"/>
    <mergeCell ref="A35:AP35"/>
    <mergeCell ref="A36:AP36"/>
    <mergeCell ref="A37:AP37"/>
    <mergeCell ref="A38:AP38"/>
    <mergeCell ref="AQ29:BK29"/>
    <mergeCell ref="AQ30:BK30"/>
    <mergeCell ref="AQ31:BK31"/>
    <mergeCell ref="AQ32:BK32"/>
    <mergeCell ref="AQ33:BK33"/>
    <mergeCell ref="AQ34:BK34"/>
    <mergeCell ref="AQ35:BK35"/>
    <mergeCell ref="AQ36:BK36"/>
    <mergeCell ref="AQ37:BK37"/>
    <mergeCell ref="AQ38:BK38"/>
    <mergeCell ref="A30:AP30"/>
    <mergeCell ref="A31:AP31"/>
    <mergeCell ref="A32:AP32"/>
    <mergeCell ref="A33:AP33"/>
    <mergeCell ref="A34:AP34"/>
    <mergeCell ref="AG40:BK40"/>
    <mergeCell ref="AG41:BK41"/>
    <mergeCell ref="AG42:BK42"/>
    <mergeCell ref="AG43:BK43"/>
    <mergeCell ref="AG44:BK44"/>
    <mergeCell ref="A40:AF40"/>
    <mergeCell ref="A41:AF41"/>
    <mergeCell ref="A42:AF42"/>
    <mergeCell ref="A43:AF43"/>
    <mergeCell ref="A44:AF44"/>
    <mergeCell ref="E52:R52"/>
    <mergeCell ref="E53:R53"/>
    <mergeCell ref="E54:R54"/>
    <mergeCell ref="E55:R55"/>
    <mergeCell ref="E56:R56"/>
    <mergeCell ref="E47:R47"/>
    <mergeCell ref="E48:R48"/>
    <mergeCell ref="E49:R49"/>
    <mergeCell ref="E50:R50"/>
    <mergeCell ref="E51:R51"/>
    <mergeCell ref="S52:AF52"/>
    <mergeCell ref="S53:AF53"/>
    <mergeCell ref="S54:AF54"/>
    <mergeCell ref="S55:AF55"/>
    <mergeCell ref="S56:AF56"/>
    <mergeCell ref="S47:AF47"/>
    <mergeCell ref="S48:AF48"/>
    <mergeCell ref="S49:AF49"/>
    <mergeCell ref="S50:AF50"/>
    <mergeCell ref="S51:AF51"/>
    <mergeCell ref="AG52:AT52"/>
    <mergeCell ref="AG53:AT53"/>
    <mergeCell ref="AG54:AT54"/>
    <mergeCell ref="AG55:AT55"/>
    <mergeCell ref="AG56:AT56"/>
    <mergeCell ref="AG47:AT47"/>
    <mergeCell ref="AG48:AT48"/>
    <mergeCell ref="AG49:AT49"/>
    <mergeCell ref="AG50:AT50"/>
    <mergeCell ref="AG51:AT51"/>
    <mergeCell ref="AU52:BA52"/>
    <mergeCell ref="AU53:BA53"/>
    <mergeCell ref="AU54:BA54"/>
    <mergeCell ref="AU55:BA55"/>
    <mergeCell ref="AU56:BA56"/>
    <mergeCell ref="AU47:BA47"/>
    <mergeCell ref="AU48:BA48"/>
    <mergeCell ref="AU49:BA49"/>
    <mergeCell ref="AU50:BA50"/>
    <mergeCell ref="AU51:BA51"/>
    <mergeCell ref="BB52:BK52"/>
    <mergeCell ref="BB53:BK53"/>
    <mergeCell ref="BB54:BK54"/>
    <mergeCell ref="BB55:BK55"/>
    <mergeCell ref="BB56:BK56"/>
    <mergeCell ref="BB47:BK47"/>
    <mergeCell ref="BB48:BK48"/>
    <mergeCell ref="BB49:BK49"/>
    <mergeCell ref="BB50:BK50"/>
    <mergeCell ref="BB51:BK51"/>
  </mergeCells>
  <phoneticPr fontId="2"/>
  <dataValidations count="2">
    <dataValidation type="list" imeMode="hiragana" allowBlank="1" showInputMessage="1" sqref="AU47:BA56">
      <formula1>"毎日,随時,1回/週,1回/2週,1回/3週,1回/月,1回/2月,1回/3月,1回/6月,1回/年"</formula1>
    </dataValidation>
    <dataValidation imeMode="hiragana" allowBlank="1" showInputMessage="1" showErrorMessage="1" sqref="A6:BK19 BB47:BK56 AG47:AT56 E47:AF56 A40:BK44 A29:BK38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3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0"/>
  <sheetViews>
    <sheetView showGridLines="0" view="pageBreakPreview" zoomScale="80" zoomScaleNormal="100" zoomScaleSheetLayoutView="80" workbookViewId="0">
      <selection activeCell="S45" sqref="S45:Y45"/>
    </sheetView>
  </sheetViews>
  <sheetFormatPr defaultColWidth="2.125" defaultRowHeight="13.5"/>
  <cols>
    <col min="1" max="26" width="3.125" style="6" customWidth="1"/>
    <col min="27" max="27" width="2.125" style="6" customWidth="1"/>
    <col min="28" max="53" width="3.125" style="6" customWidth="1"/>
    <col min="54" max="54" width="0.875" style="6" customWidth="1"/>
    <col min="55" max="55" width="5.125" style="6" customWidth="1"/>
    <col min="56" max="63" width="3.125" style="6" customWidth="1"/>
    <col min="64" max="16384" width="2.125" style="6"/>
  </cols>
  <sheetData>
    <row r="1" spans="1:63" ht="27.75" customHeight="1">
      <c r="BF1" s="632" t="s">
        <v>38</v>
      </c>
      <c r="BG1" s="633"/>
      <c r="BH1" s="633"/>
      <c r="BI1" s="633"/>
      <c r="BJ1" s="633"/>
      <c r="BK1" s="634"/>
    </row>
    <row r="2" spans="1:63" ht="18">
      <c r="A2" s="2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</row>
    <row r="3" spans="1:63" ht="6.75" customHeight="1"/>
    <row r="4" spans="1:63" ht="19.5" customHeight="1">
      <c r="A4" s="332" t="s">
        <v>97</v>
      </c>
      <c r="B4" s="333"/>
      <c r="C4" s="333"/>
      <c r="D4" s="333"/>
      <c r="E4" s="333"/>
      <c r="F4" s="333"/>
      <c r="G4" s="333"/>
      <c r="H4" s="333"/>
      <c r="I4" s="635" t="str">
        <f>IF(入力シート!D3="","",入力シート!D3)</f>
        <v/>
      </c>
      <c r="J4" s="636"/>
      <c r="K4" s="636"/>
      <c r="L4" s="636"/>
      <c r="M4" s="636"/>
      <c r="N4" s="636"/>
      <c r="O4" s="636"/>
      <c r="P4" s="636"/>
      <c r="Q4" s="636"/>
      <c r="R4" s="636"/>
      <c r="S4" s="636"/>
      <c r="T4" s="636"/>
      <c r="U4" s="637"/>
      <c r="V4" s="333" t="s">
        <v>104</v>
      </c>
      <c r="W4" s="333"/>
      <c r="X4" s="333"/>
      <c r="Y4" s="333"/>
      <c r="Z4" s="333"/>
      <c r="AA4" s="333"/>
      <c r="AB4" s="333"/>
      <c r="AC4" s="333"/>
      <c r="AD4" s="638" t="str">
        <f>IF(入力シート!D20="","",IF(入力シート!D20="区分無","区分無","区分"&amp;入力シート!D20))</f>
        <v/>
      </c>
      <c r="AE4" s="639"/>
      <c r="AF4" s="639"/>
      <c r="AG4" s="639"/>
      <c r="AH4" s="639"/>
      <c r="AI4" s="639"/>
      <c r="AJ4" s="639"/>
      <c r="AK4" s="639"/>
      <c r="AL4" s="639"/>
      <c r="AM4" s="639"/>
      <c r="AN4" s="639"/>
      <c r="AO4" s="639"/>
      <c r="AP4" s="640"/>
      <c r="AQ4" s="333" t="s">
        <v>103</v>
      </c>
      <c r="AR4" s="333"/>
      <c r="AS4" s="333"/>
      <c r="AT4" s="333"/>
      <c r="AU4" s="333"/>
      <c r="AV4" s="333"/>
      <c r="AW4" s="333"/>
      <c r="AX4" s="333"/>
      <c r="AY4" s="641" t="str">
        <f>IF(入力シート!D24="","",入力シート!D24)</f>
        <v/>
      </c>
      <c r="AZ4" s="636"/>
      <c r="BA4" s="636"/>
      <c r="BB4" s="636"/>
      <c r="BC4" s="636"/>
      <c r="BD4" s="636"/>
      <c r="BE4" s="636"/>
      <c r="BF4" s="636"/>
      <c r="BG4" s="636"/>
      <c r="BH4" s="636"/>
      <c r="BI4" s="636"/>
      <c r="BJ4" s="636"/>
      <c r="BK4" s="637"/>
    </row>
    <row r="5" spans="1:63" s="11" customFormat="1" ht="19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332" t="s">
        <v>102</v>
      </c>
      <c r="AR5" s="333"/>
      <c r="AS5" s="333"/>
      <c r="AT5" s="333"/>
      <c r="AU5" s="333"/>
      <c r="AV5" s="333"/>
      <c r="AW5" s="333"/>
      <c r="AX5" s="334"/>
      <c r="AY5" s="641" t="str">
        <f>IF(入力シート!D25="","",入力シート!D25)</f>
        <v/>
      </c>
      <c r="AZ5" s="636"/>
      <c r="BA5" s="636"/>
      <c r="BB5" s="636"/>
      <c r="BC5" s="636"/>
      <c r="BD5" s="636"/>
      <c r="BE5" s="636"/>
      <c r="BF5" s="636"/>
      <c r="BG5" s="636"/>
      <c r="BH5" s="636"/>
      <c r="BI5" s="636"/>
      <c r="BJ5" s="636"/>
      <c r="BK5" s="637"/>
    </row>
    <row r="6" spans="1:63" s="8" customFormat="1" ht="6.75" customHeight="1"/>
    <row r="7" spans="1:63" s="8" customFormat="1" ht="6.75" customHeight="1"/>
    <row r="8" spans="1:63" s="8" customFormat="1" ht="6.75" customHeight="1"/>
    <row r="9" spans="1:63" ht="6.75" customHeight="1"/>
    <row r="10" spans="1:63" ht="14.25" customHeight="1">
      <c r="A10" s="16"/>
      <c r="B10" s="17"/>
      <c r="C10" s="17"/>
      <c r="D10" s="17"/>
      <c r="E10" s="18" t="s">
        <v>8</v>
      </c>
      <c r="F10" s="18"/>
      <c r="G10" s="18"/>
      <c r="H10" s="18"/>
      <c r="I10" s="18"/>
      <c r="J10" s="18"/>
      <c r="K10" s="18"/>
      <c r="L10" s="18" t="s">
        <v>9</v>
      </c>
      <c r="M10" s="18"/>
      <c r="N10" s="18"/>
      <c r="O10" s="18"/>
      <c r="P10" s="18"/>
      <c r="Q10" s="18"/>
      <c r="R10" s="18"/>
      <c r="S10" s="18" t="s">
        <v>10</v>
      </c>
      <c r="T10" s="18"/>
      <c r="U10" s="18"/>
      <c r="V10" s="18"/>
      <c r="W10" s="18"/>
      <c r="X10" s="18"/>
      <c r="Y10" s="18"/>
      <c r="Z10" s="18" t="s">
        <v>11</v>
      </c>
      <c r="AA10" s="18"/>
      <c r="AB10" s="18"/>
      <c r="AC10" s="18"/>
      <c r="AD10" s="18"/>
      <c r="AE10" s="18"/>
      <c r="AF10" s="18"/>
      <c r="AG10" s="18" t="s">
        <v>12</v>
      </c>
      <c r="AH10" s="18"/>
      <c r="AI10" s="18"/>
      <c r="AJ10" s="18"/>
      <c r="AK10" s="18"/>
      <c r="AL10" s="18"/>
      <c r="AM10" s="18"/>
      <c r="AN10" s="18" t="s">
        <v>13</v>
      </c>
      <c r="AO10" s="18"/>
      <c r="AP10" s="18"/>
      <c r="AQ10" s="18"/>
      <c r="AR10" s="18"/>
      <c r="AS10" s="18"/>
      <c r="AT10" s="18"/>
      <c r="AU10" s="18" t="s">
        <v>14</v>
      </c>
      <c r="AV10" s="18"/>
      <c r="AW10" s="18"/>
      <c r="AX10" s="18"/>
      <c r="AY10" s="18"/>
      <c r="AZ10" s="18"/>
      <c r="BA10" s="18"/>
      <c r="BB10" s="18" t="s">
        <v>15</v>
      </c>
      <c r="BC10" s="18"/>
      <c r="BD10" s="18"/>
      <c r="BE10" s="18"/>
      <c r="BF10" s="18"/>
      <c r="BG10" s="18"/>
      <c r="BH10" s="18"/>
      <c r="BI10" s="18"/>
      <c r="BJ10" s="18"/>
      <c r="BK10" s="19"/>
    </row>
    <row r="11" spans="1:63" ht="14.25" customHeight="1">
      <c r="A11" s="20"/>
      <c r="B11" s="21"/>
      <c r="C11" s="21"/>
      <c r="D11" s="22"/>
      <c r="E11" s="631"/>
      <c r="F11" s="631"/>
      <c r="G11" s="631"/>
      <c r="H11" s="631"/>
      <c r="I11" s="631"/>
      <c r="J11" s="631"/>
      <c r="K11" s="631"/>
      <c r="L11" s="631"/>
      <c r="M11" s="631"/>
      <c r="N11" s="631"/>
      <c r="O11" s="631"/>
      <c r="P11" s="631"/>
      <c r="Q11" s="631"/>
      <c r="R11" s="631"/>
      <c r="S11" s="631"/>
      <c r="T11" s="631"/>
      <c r="U11" s="631"/>
      <c r="V11" s="631"/>
      <c r="W11" s="631"/>
      <c r="X11" s="631"/>
      <c r="Y11" s="631"/>
      <c r="Z11" s="631"/>
      <c r="AA11" s="631"/>
      <c r="AB11" s="631"/>
      <c r="AC11" s="631"/>
      <c r="AD11" s="631"/>
      <c r="AE11" s="631"/>
      <c r="AF11" s="631"/>
      <c r="AG11" s="631"/>
      <c r="AH11" s="631"/>
      <c r="AI11" s="631"/>
      <c r="AJ11" s="631"/>
      <c r="AK11" s="631"/>
      <c r="AL11" s="631"/>
      <c r="AM11" s="631"/>
      <c r="AN11" s="631"/>
      <c r="AO11" s="631"/>
      <c r="AP11" s="631"/>
      <c r="AQ11" s="631"/>
      <c r="AR11" s="631"/>
      <c r="AS11" s="631"/>
      <c r="AT11" s="631"/>
      <c r="AU11" s="631"/>
      <c r="AV11" s="631"/>
      <c r="AW11" s="631"/>
      <c r="AX11" s="631"/>
      <c r="AY11" s="631"/>
      <c r="AZ11" s="631"/>
      <c r="BA11" s="631"/>
      <c r="BB11" s="512"/>
      <c r="BC11" s="513"/>
      <c r="BD11" s="513"/>
      <c r="BE11" s="513"/>
      <c r="BF11" s="513"/>
      <c r="BG11" s="513"/>
      <c r="BH11" s="513"/>
      <c r="BI11" s="513"/>
      <c r="BJ11" s="513"/>
      <c r="BK11" s="514"/>
    </row>
    <row r="12" spans="1:63" ht="14.25" customHeight="1">
      <c r="A12" s="526"/>
      <c r="B12" s="525"/>
      <c r="C12" s="525"/>
      <c r="D12" s="527"/>
      <c r="E12" s="630"/>
      <c r="F12" s="630"/>
      <c r="G12" s="630"/>
      <c r="H12" s="630"/>
      <c r="I12" s="630"/>
      <c r="J12" s="630"/>
      <c r="K12" s="630"/>
      <c r="L12" s="630"/>
      <c r="M12" s="630"/>
      <c r="N12" s="630"/>
      <c r="O12" s="630"/>
      <c r="P12" s="630"/>
      <c r="Q12" s="630"/>
      <c r="R12" s="630"/>
      <c r="S12" s="630"/>
      <c r="T12" s="630"/>
      <c r="U12" s="630"/>
      <c r="V12" s="630"/>
      <c r="W12" s="630"/>
      <c r="X12" s="630"/>
      <c r="Y12" s="630"/>
      <c r="Z12" s="630"/>
      <c r="AA12" s="630"/>
      <c r="AB12" s="630"/>
      <c r="AC12" s="630"/>
      <c r="AD12" s="630"/>
      <c r="AE12" s="630"/>
      <c r="AF12" s="630"/>
      <c r="AG12" s="630"/>
      <c r="AH12" s="630"/>
      <c r="AI12" s="630"/>
      <c r="AJ12" s="630"/>
      <c r="AK12" s="630"/>
      <c r="AL12" s="630"/>
      <c r="AM12" s="630"/>
      <c r="AN12" s="630"/>
      <c r="AO12" s="630"/>
      <c r="AP12" s="630"/>
      <c r="AQ12" s="630"/>
      <c r="AR12" s="630"/>
      <c r="AS12" s="630"/>
      <c r="AT12" s="630"/>
      <c r="AU12" s="630"/>
      <c r="AV12" s="630"/>
      <c r="AW12" s="630"/>
      <c r="AX12" s="630"/>
      <c r="AY12" s="630"/>
      <c r="AZ12" s="630"/>
      <c r="BA12" s="630"/>
      <c r="BB12" s="494"/>
      <c r="BC12" s="495"/>
      <c r="BD12" s="495"/>
      <c r="BE12" s="495"/>
      <c r="BF12" s="495"/>
      <c r="BG12" s="495"/>
      <c r="BH12" s="495"/>
      <c r="BI12" s="495"/>
      <c r="BJ12" s="495"/>
      <c r="BK12" s="496"/>
    </row>
    <row r="13" spans="1:63" ht="14.25" customHeight="1">
      <c r="A13" s="524">
        <v>0.25</v>
      </c>
      <c r="B13" s="525"/>
      <c r="C13" s="525"/>
      <c r="D13" s="527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629"/>
      <c r="AB13" s="629"/>
      <c r="AC13" s="629"/>
      <c r="AD13" s="629"/>
      <c r="AE13" s="629"/>
      <c r="AF13" s="629"/>
      <c r="AG13" s="629"/>
      <c r="AH13" s="629"/>
      <c r="AI13" s="629"/>
      <c r="AJ13" s="629"/>
      <c r="AK13" s="629"/>
      <c r="AL13" s="629"/>
      <c r="AM13" s="629"/>
      <c r="AN13" s="629"/>
      <c r="AO13" s="629"/>
      <c r="AP13" s="629"/>
      <c r="AQ13" s="629"/>
      <c r="AR13" s="629"/>
      <c r="AS13" s="629"/>
      <c r="AT13" s="629"/>
      <c r="AU13" s="629"/>
      <c r="AV13" s="629"/>
      <c r="AW13" s="629"/>
      <c r="AX13" s="629"/>
      <c r="AY13" s="629"/>
      <c r="AZ13" s="629"/>
      <c r="BA13" s="629"/>
      <c r="BB13" s="494"/>
      <c r="BC13" s="495"/>
      <c r="BD13" s="495"/>
      <c r="BE13" s="495"/>
      <c r="BF13" s="495"/>
      <c r="BG13" s="495"/>
      <c r="BH13" s="495"/>
      <c r="BI13" s="495"/>
      <c r="BJ13" s="495"/>
      <c r="BK13" s="496"/>
    </row>
    <row r="14" spans="1:63" ht="14.25" customHeight="1">
      <c r="A14" s="526"/>
      <c r="B14" s="525"/>
      <c r="C14" s="525"/>
      <c r="D14" s="527"/>
      <c r="E14" s="630"/>
      <c r="F14" s="630"/>
      <c r="G14" s="630"/>
      <c r="H14" s="630"/>
      <c r="I14" s="630"/>
      <c r="J14" s="630"/>
      <c r="K14" s="630"/>
      <c r="L14" s="630"/>
      <c r="M14" s="630"/>
      <c r="N14" s="630"/>
      <c r="O14" s="630"/>
      <c r="P14" s="630"/>
      <c r="Q14" s="630"/>
      <c r="R14" s="630"/>
      <c r="S14" s="630"/>
      <c r="T14" s="630"/>
      <c r="U14" s="630"/>
      <c r="V14" s="630"/>
      <c r="W14" s="630"/>
      <c r="X14" s="630"/>
      <c r="Y14" s="630"/>
      <c r="Z14" s="630"/>
      <c r="AA14" s="630"/>
      <c r="AB14" s="630"/>
      <c r="AC14" s="630"/>
      <c r="AD14" s="630"/>
      <c r="AE14" s="630"/>
      <c r="AF14" s="630"/>
      <c r="AG14" s="630"/>
      <c r="AH14" s="630"/>
      <c r="AI14" s="630"/>
      <c r="AJ14" s="630"/>
      <c r="AK14" s="630"/>
      <c r="AL14" s="630"/>
      <c r="AM14" s="630"/>
      <c r="AN14" s="630"/>
      <c r="AO14" s="630"/>
      <c r="AP14" s="630"/>
      <c r="AQ14" s="630"/>
      <c r="AR14" s="630"/>
      <c r="AS14" s="630"/>
      <c r="AT14" s="630"/>
      <c r="AU14" s="630"/>
      <c r="AV14" s="630"/>
      <c r="AW14" s="630"/>
      <c r="AX14" s="630"/>
      <c r="AY14" s="630"/>
      <c r="AZ14" s="630"/>
      <c r="BA14" s="630"/>
      <c r="BB14" s="494"/>
      <c r="BC14" s="495"/>
      <c r="BD14" s="495"/>
      <c r="BE14" s="495"/>
      <c r="BF14" s="495"/>
      <c r="BG14" s="495"/>
      <c r="BH14" s="495"/>
      <c r="BI14" s="495"/>
      <c r="BJ14" s="495"/>
      <c r="BK14" s="496"/>
    </row>
    <row r="15" spans="1:63" ht="14.25" customHeight="1">
      <c r="A15" s="330"/>
      <c r="B15" s="329"/>
      <c r="C15" s="329"/>
      <c r="D15" s="331"/>
      <c r="E15" s="629"/>
      <c r="F15" s="629"/>
      <c r="G15" s="629"/>
      <c r="H15" s="629"/>
      <c r="I15" s="629"/>
      <c r="J15" s="629"/>
      <c r="K15" s="629"/>
      <c r="L15" s="629"/>
      <c r="M15" s="629"/>
      <c r="N15" s="629"/>
      <c r="O15" s="629"/>
      <c r="P15" s="629"/>
      <c r="Q15" s="629"/>
      <c r="R15" s="629"/>
      <c r="S15" s="629"/>
      <c r="T15" s="629"/>
      <c r="U15" s="629"/>
      <c r="V15" s="629"/>
      <c r="W15" s="629"/>
      <c r="X15" s="629"/>
      <c r="Y15" s="629"/>
      <c r="Z15" s="629"/>
      <c r="AA15" s="629"/>
      <c r="AB15" s="629"/>
      <c r="AC15" s="629"/>
      <c r="AD15" s="629"/>
      <c r="AE15" s="629"/>
      <c r="AF15" s="629"/>
      <c r="AG15" s="629"/>
      <c r="AH15" s="629"/>
      <c r="AI15" s="629"/>
      <c r="AJ15" s="629"/>
      <c r="AK15" s="629"/>
      <c r="AL15" s="629"/>
      <c r="AM15" s="629"/>
      <c r="AN15" s="629"/>
      <c r="AO15" s="629"/>
      <c r="AP15" s="629"/>
      <c r="AQ15" s="629"/>
      <c r="AR15" s="629"/>
      <c r="AS15" s="629"/>
      <c r="AT15" s="629"/>
      <c r="AU15" s="629"/>
      <c r="AV15" s="629"/>
      <c r="AW15" s="629"/>
      <c r="AX15" s="629"/>
      <c r="AY15" s="629"/>
      <c r="AZ15" s="629"/>
      <c r="BA15" s="629"/>
      <c r="BB15" s="494"/>
      <c r="BC15" s="495"/>
      <c r="BD15" s="495"/>
      <c r="BE15" s="495"/>
      <c r="BF15" s="495"/>
      <c r="BG15" s="495"/>
      <c r="BH15" s="495"/>
      <c r="BI15" s="495"/>
      <c r="BJ15" s="495"/>
      <c r="BK15" s="496"/>
    </row>
    <row r="16" spans="1:63" ht="14.25" customHeight="1">
      <c r="A16" s="330"/>
      <c r="B16" s="329"/>
      <c r="C16" s="329"/>
      <c r="D16" s="331"/>
      <c r="E16" s="630"/>
      <c r="F16" s="630"/>
      <c r="G16" s="630"/>
      <c r="H16" s="630"/>
      <c r="I16" s="630"/>
      <c r="J16" s="630"/>
      <c r="K16" s="630"/>
      <c r="L16" s="630"/>
      <c r="M16" s="630"/>
      <c r="N16" s="630"/>
      <c r="O16" s="630"/>
      <c r="P16" s="630"/>
      <c r="Q16" s="630"/>
      <c r="R16" s="630"/>
      <c r="S16" s="630"/>
      <c r="T16" s="630"/>
      <c r="U16" s="630"/>
      <c r="V16" s="630"/>
      <c r="W16" s="630"/>
      <c r="X16" s="630"/>
      <c r="Y16" s="630"/>
      <c r="Z16" s="630"/>
      <c r="AA16" s="630"/>
      <c r="AB16" s="630"/>
      <c r="AC16" s="630"/>
      <c r="AD16" s="630"/>
      <c r="AE16" s="630"/>
      <c r="AF16" s="630"/>
      <c r="AG16" s="630"/>
      <c r="AH16" s="630"/>
      <c r="AI16" s="630"/>
      <c r="AJ16" s="630"/>
      <c r="AK16" s="630"/>
      <c r="AL16" s="630"/>
      <c r="AM16" s="630"/>
      <c r="AN16" s="630"/>
      <c r="AO16" s="630"/>
      <c r="AP16" s="630"/>
      <c r="AQ16" s="630"/>
      <c r="AR16" s="630"/>
      <c r="AS16" s="630"/>
      <c r="AT16" s="630"/>
      <c r="AU16" s="630"/>
      <c r="AV16" s="630"/>
      <c r="AW16" s="630"/>
      <c r="AX16" s="630"/>
      <c r="AY16" s="630"/>
      <c r="AZ16" s="630"/>
      <c r="BA16" s="630"/>
      <c r="BB16" s="494"/>
      <c r="BC16" s="495"/>
      <c r="BD16" s="495"/>
      <c r="BE16" s="495"/>
      <c r="BF16" s="495"/>
      <c r="BG16" s="495"/>
      <c r="BH16" s="495"/>
      <c r="BI16" s="495"/>
      <c r="BJ16" s="495"/>
      <c r="BK16" s="496"/>
    </row>
    <row r="17" spans="1:63" ht="14.25" customHeight="1">
      <c r="A17" s="524">
        <v>0.33333333333333331</v>
      </c>
      <c r="B17" s="525"/>
      <c r="C17" s="525"/>
      <c r="D17" s="527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629"/>
      <c r="AB17" s="629"/>
      <c r="AC17" s="629"/>
      <c r="AD17" s="629"/>
      <c r="AE17" s="629"/>
      <c r="AF17" s="629"/>
      <c r="AG17" s="629"/>
      <c r="AH17" s="629"/>
      <c r="AI17" s="629"/>
      <c r="AJ17" s="629"/>
      <c r="AK17" s="629"/>
      <c r="AL17" s="629"/>
      <c r="AM17" s="629"/>
      <c r="AN17" s="629"/>
      <c r="AO17" s="629"/>
      <c r="AP17" s="629"/>
      <c r="AQ17" s="629"/>
      <c r="AR17" s="629"/>
      <c r="AS17" s="629"/>
      <c r="AT17" s="629"/>
      <c r="AU17" s="629"/>
      <c r="AV17" s="629"/>
      <c r="AW17" s="629"/>
      <c r="AX17" s="629"/>
      <c r="AY17" s="629"/>
      <c r="AZ17" s="629"/>
      <c r="BA17" s="629"/>
      <c r="BB17" s="494"/>
      <c r="BC17" s="495"/>
      <c r="BD17" s="495"/>
      <c r="BE17" s="495"/>
      <c r="BF17" s="495"/>
      <c r="BG17" s="495"/>
      <c r="BH17" s="495"/>
      <c r="BI17" s="495"/>
      <c r="BJ17" s="495"/>
      <c r="BK17" s="496"/>
    </row>
    <row r="18" spans="1:63" ht="14.25" customHeight="1">
      <c r="A18" s="526"/>
      <c r="B18" s="525"/>
      <c r="C18" s="525"/>
      <c r="D18" s="527"/>
      <c r="E18" s="630"/>
      <c r="F18" s="630"/>
      <c r="G18" s="630"/>
      <c r="H18" s="630"/>
      <c r="I18" s="630"/>
      <c r="J18" s="630"/>
      <c r="K18" s="630"/>
      <c r="L18" s="630"/>
      <c r="M18" s="630"/>
      <c r="N18" s="630"/>
      <c r="O18" s="630"/>
      <c r="P18" s="630"/>
      <c r="Q18" s="630"/>
      <c r="R18" s="630"/>
      <c r="S18" s="630"/>
      <c r="T18" s="630"/>
      <c r="U18" s="630"/>
      <c r="V18" s="630"/>
      <c r="W18" s="630"/>
      <c r="X18" s="630"/>
      <c r="Y18" s="630"/>
      <c r="Z18" s="630"/>
      <c r="AA18" s="630"/>
      <c r="AB18" s="630"/>
      <c r="AC18" s="630"/>
      <c r="AD18" s="630"/>
      <c r="AE18" s="630"/>
      <c r="AF18" s="630"/>
      <c r="AG18" s="630"/>
      <c r="AH18" s="630"/>
      <c r="AI18" s="630"/>
      <c r="AJ18" s="630"/>
      <c r="AK18" s="630"/>
      <c r="AL18" s="630"/>
      <c r="AM18" s="630"/>
      <c r="AN18" s="630"/>
      <c r="AO18" s="630"/>
      <c r="AP18" s="630"/>
      <c r="AQ18" s="630"/>
      <c r="AR18" s="630"/>
      <c r="AS18" s="630"/>
      <c r="AT18" s="630"/>
      <c r="AU18" s="630"/>
      <c r="AV18" s="630"/>
      <c r="AW18" s="630"/>
      <c r="AX18" s="630"/>
      <c r="AY18" s="630"/>
      <c r="AZ18" s="630"/>
      <c r="BA18" s="630"/>
      <c r="BB18" s="494"/>
      <c r="BC18" s="495"/>
      <c r="BD18" s="495"/>
      <c r="BE18" s="495"/>
      <c r="BF18" s="495"/>
      <c r="BG18" s="495"/>
      <c r="BH18" s="495"/>
      <c r="BI18" s="495"/>
      <c r="BJ18" s="495"/>
      <c r="BK18" s="496"/>
    </row>
    <row r="19" spans="1:63" ht="14.25" customHeight="1">
      <c r="A19" s="330"/>
      <c r="B19" s="329"/>
      <c r="C19" s="329"/>
      <c r="D19" s="331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629"/>
      <c r="AB19" s="629"/>
      <c r="AC19" s="629"/>
      <c r="AD19" s="629"/>
      <c r="AE19" s="629"/>
      <c r="AF19" s="629"/>
      <c r="AG19" s="629"/>
      <c r="AH19" s="629"/>
      <c r="AI19" s="629"/>
      <c r="AJ19" s="629"/>
      <c r="AK19" s="629"/>
      <c r="AL19" s="629"/>
      <c r="AM19" s="629"/>
      <c r="AN19" s="629"/>
      <c r="AO19" s="629"/>
      <c r="AP19" s="629"/>
      <c r="AQ19" s="629"/>
      <c r="AR19" s="629"/>
      <c r="AS19" s="629"/>
      <c r="AT19" s="629"/>
      <c r="AU19" s="629"/>
      <c r="AV19" s="629"/>
      <c r="AW19" s="629"/>
      <c r="AX19" s="629"/>
      <c r="AY19" s="629"/>
      <c r="AZ19" s="629"/>
      <c r="BA19" s="629"/>
      <c r="BB19" s="494"/>
      <c r="BC19" s="495"/>
      <c r="BD19" s="495"/>
      <c r="BE19" s="495"/>
      <c r="BF19" s="495"/>
      <c r="BG19" s="495"/>
      <c r="BH19" s="495"/>
      <c r="BI19" s="495"/>
      <c r="BJ19" s="495"/>
      <c r="BK19" s="496"/>
    </row>
    <row r="20" spans="1:63" ht="14.25" customHeight="1">
      <c r="A20" s="330"/>
      <c r="B20" s="329"/>
      <c r="C20" s="329"/>
      <c r="D20" s="331"/>
      <c r="E20" s="630"/>
      <c r="F20" s="630"/>
      <c r="G20" s="630"/>
      <c r="H20" s="630"/>
      <c r="I20" s="630"/>
      <c r="J20" s="630"/>
      <c r="K20" s="630"/>
      <c r="L20" s="630"/>
      <c r="M20" s="630"/>
      <c r="N20" s="630"/>
      <c r="O20" s="630"/>
      <c r="P20" s="630"/>
      <c r="Q20" s="630"/>
      <c r="R20" s="630"/>
      <c r="S20" s="630"/>
      <c r="T20" s="630"/>
      <c r="U20" s="630"/>
      <c r="V20" s="630"/>
      <c r="W20" s="630"/>
      <c r="X20" s="630"/>
      <c r="Y20" s="630"/>
      <c r="Z20" s="630"/>
      <c r="AA20" s="630"/>
      <c r="AB20" s="630"/>
      <c r="AC20" s="630"/>
      <c r="AD20" s="630"/>
      <c r="AE20" s="630"/>
      <c r="AF20" s="630"/>
      <c r="AG20" s="630"/>
      <c r="AH20" s="630"/>
      <c r="AI20" s="630"/>
      <c r="AJ20" s="630"/>
      <c r="AK20" s="630"/>
      <c r="AL20" s="630"/>
      <c r="AM20" s="630"/>
      <c r="AN20" s="630"/>
      <c r="AO20" s="630"/>
      <c r="AP20" s="630"/>
      <c r="AQ20" s="630"/>
      <c r="AR20" s="630"/>
      <c r="AS20" s="630"/>
      <c r="AT20" s="630"/>
      <c r="AU20" s="630"/>
      <c r="AV20" s="630"/>
      <c r="AW20" s="630"/>
      <c r="AX20" s="630"/>
      <c r="AY20" s="630"/>
      <c r="AZ20" s="630"/>
      <c r="BA20" s="630"/>
      <c r="BB20" s="494"/>
      <c r="BC20" s="495"/>
      <c r="BD20" s="495"/>
      <c r="BE20" s="495"/>
      <c r="BF20" s="495"/>
      <c r="BG20" s="495"/>
      <c r="BH20" s="495"/>
      <c r="BI20" s="495"/>
      <c r="BJ20" s="495"/>
      <c r="BK20" s="496"/>
    </row>
    <row r="21" spans="1:63" ht="14.25" customHeight="1">
      <c r="A21" s="524">
        <v>0.41666666666666669</v>
      </c>
      <c r="B21" s="525"/>
      <c r="C21" s="525"/>
      <c r="D21" s="527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/>
      <c r="X21" s="629"/>
      <c r="Y21" s="629"/>
      <c r="Z21" s="629"/>
      <c r="AA21" s="629"/>
      <c r="AB21" s="629"/>
      <c r="AC21" s="629"/>
      <c r="AD21" s="629"/>
      <c r="AE21" s="629"/>
      <c r="AF21" s="629"/>
      <c r="AG21" s="629"/>
      <c r="AH21" s="629"/>
      <c r="AI21" s="629"/>
      <c r="AJ21" s="629"/>
      <c r="AK21" s="629"/>
      <c r="AL21" s="629"/>
      <c r="AM21" s="629"/>
      <c r="AN21" s="629"/>
      <c r="AO21" s="629"/>
      <c r="AP21" s="629"/>
      <c r="AQ21" s="629"/>
      <c r="AR21" s="629"/>
      <c r="AS21" s="629"/>
      <c r="AT21" s="629"/>
      <c r="AU21" s="629"/>
      <c r="AV21" s="629"/>
      <c r="AW21" s="629"/>
      <c r="AX21" s="629"/>
      <c r="AY21" s="629"/>
      <c r="AZ21" s="629"/>
      <c r="BA21" s="629"/>
      <c r="BB21" s="494"/>
      <c r="BC21" s="495"/>
      <c r="BD21" s="495"/>
      <c r="BE21" s="495"/>
      <c r="BF21" s="495"/>
      <c r="BG21" s="495"/>
      <c r="BH21" s="495"/>
      <c r="BI21" s="495"/>
      <c r="BJ21" s="495"/>
      <c r="BK21" s="496"/>
    </row>
    <row r="22" spans="1:63" ht="14.25" customHeight="1">
      <c r="A22" s="526"/>
      <c r="B22" s="525"/>
      <c r="C22" s="525"/>
      <c r="D22" s="527"/>
      <c r="E22" s="630"/>
      <c r="F22" s="630"/>
      <c r="G22" s="630"/>
      <c r="H22" s="630"/>
      <c r="I22" s="630"/>
      <c r="J22" s="630"/>
      <c r="K22" s="630"/>
      <c r="L22" s="630"/>
      <c r="M22" s="630"/>
      <c r="N22" s="630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630"/>
      <c r="AB22" s="630"/>
      <c r="AC22" s="630"/>
      <c r="AD22" s="630"/>
      <c r="AE22" s="630"/>
      <c r="AF22" s="630"/>
      <c r="AG22" s="630"/>
      <c r="AH22" s="630"/>
      <c r="AI22" s="630"/>
      <c r="AJ22" s="630"/>
      <c r="AK22" s="630"/>
      <c r="AL22" s="630"/>
      <c r="AM22" s="630"/>
      <c r="AN22" s="630"/>
      <c r="AO22" s="630"/>
      <c r="AP22" s="630"/>
      <c r="AQ22" s="630"/>
      <c r="AR22" s="630"/>
      <c r="AS22" s="630"/>
      <c r="AT22" s="630"/>
      <c r="AU22" s="630"/>
      <c r="AV22" s="630"/>
      <c r="AW22" s="630"/>
      <c r="AX22" s="630"/>
      <c r="AY22" s="630"/>
      <c r="AZ22" s="630"/>
      <c r="BA22" s="630"/>
      <c r="BB22" s="494"/>
      <c r="BC22" s="495"/>
      <c r="BD22" s="495"/>
      <c r="BE22" s="495"/>
      <c r="BF22" s="495"/>
      <c r="BG22" s="495"/>
      <c r="BH22" s="495"/>
      <c r="BI22" s="495"/>
      <c r="BJ22" s="495"/>
      <c r="BK22" s="496"/>
    </row>
    <row r="23" spans="1:63" ht="14.25" customHeight="1">
      <c r="A23" s="330"/>
      <c r="B23" s="329"/>
      <c r="C23" s="329"/>
      <c r="D23" s="331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629"/>
      <c r="AB23" s="629"/>
      <c r="AC23" s="629"/>
      <c r="AD23" s="629"/>
      <c r="AE23" s="629"/>
      <c r="AF23" s="629"/>
      <c r="AG23" s="629"/>
      <c r="AH23" s="629"/>
      <c r="AI23" s="629"/>
      <c r="AJ23" s="629"/>
      <c r="AK23" s="629"/>
      <c r="AL23" s="629"/>
      <c r="AM23" s="629"/>
      <c r="AN23" s="629"/>
      <c r="AO23" s="629"/>
      <c r="AP23" s="629"/>
      <c r="AQ23" s="629"/>
      <c r="AR23" s="629"/>
      <c r="AS23" s="629"/>
      <c r="AT23" s="629"/>
      <c r="AU23" s="629"/>
      <c r="AV23" s="629"/>
      <c r="AW23" s="629"/>
      <c r="AX23" s="629"/>
      <c r="AY23" s="629"/>
      <c r="AZ23" s="629"/>
      <c r="BA23" s="629"/>
      <c r="BB23" s="494"/>
      <c r="BC23" s="495"/>
      <c r="BD23" s="495"/>
      <c r="BE23" s="495"/>
      <c r="BF23" s="495"/>
      <c r="BG23" s="495"/>
      <c r="BH23" s="495"/>
      <c r="BI23" s="495"/>
      <c r="BJ23" s="495"/>
      <c r="BK23" s="496"/>
    </row>
    <row r="24" spans="1:63" ht="14.25" customHeight="1">
      <c r="A24" s="330"/>
      <c r="B24" s="329"/>
      <c r="C24" s="329"/>
      <c r="D24" s="331"/>
      <c r="E24" s="630"/>
      <c r="F24" s="630"/>
      <c r="G24" s="630"/>
      <c r="H24" s="630"/>
      <c r="I24" s="630"/>
      <c r="J24" s="630"/>
      <c r="K24" s="630"/>
      <c r="L24" s="630"/>
      <c r="M24" s="630"/>
      <c r="N24" s="630"/>
      <c r="O24" s="630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0"/>
      <c r="AI24" s="630"/>
      <c r="AJ24" s="630"/>
      <c r="AK24" s="630"/>
      <c r="AL24" s="630"/>
      <c r="AM24" s="630"/>
      <c r="AN24" s="630"/>
      <c r="AO24" s="630"/>
      <c r="AP24" s="630"/>
      <c r="AQ24" s="630"/>
      <c r="AR24" s="630"/>
      <c r="AS24" s="630"/>
      <c r="AT24" s="630"/>
      <c r="AU24" s="630"/>
      <c r="AV24" s="630"/>
      <c r="AW24" s="630"/>
      <c r="AX24" s="630"/>
      <c r="AY24" s="630"/>
      <c r="AZ24" s="630"/>
      <c r="BA24" s="630"/>
      <c r="BB24" s="494"/>
      <c r="BC24" s="495"/>
      <c r="BD24" s="495"/>
      <c r="BE24" s="495"/>
      <c r="BF24" s="495"/>
      <c r="BG24" s="495"/>
      <c r="BH24" s="495"/>
      <c r="BI24" s="495"/>
      <c r="BJ24" s="495"/>
      <c r="BK24" s="496"/>
    </row>
    <row r="25" spans="1:63" ht="14.25" customHeight="1">
      <c r="A25" s="524">
        <v>0.5</v>
      </c>
      <c r="B25" s="525"/>
      <c r="C25" s="525"/>
      <c r="D25" s="527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629"/>
      <c r="AB25" s="629"/>
      <c r="AC25" s="629"/>
      <c r="AD25" s="629"/>
      <c r="AE25" s="629"/>
      <c r="AF25" s="629"/>
      <c r="AG25" s="629"/>
      <c r="AH25" s="629"/>
      <c r="AI25" s="629"/>
      <c r="AJ25" s="629"/>
      <c r="AK25" s="629"/>
      <c r="AL25" s="629"/>
      <c r="AM25" s="629"/>
      <c r="AN25" s="629"/>
      <c r="AO25" s="629"/>
      <c r="AP25" s="629"/>
      <c r="AQ25" s="629"/>
      <c r="AR25" s="629"/>
      <c r="AS25" s="629"/>
      <c r="AT25" s="629"/>
      <c r="AU25" s="629"/>
      <c r="AV25" s="629"/>
      <c r="AW25" s="629"/>
      <c r="AX25" s="629"/>
      <c r="AY25" s="629"/>
      <c r="AZ25" s="629"/>
      <c r="BA25" s="629"/>
      <c r="BB25" s="494"/>
      <c r="BC25" s="495"/>
      <c r="BD25" s="495"/>
      <c r="BE25" s="495"/>
      <c r="BF25" s="495"/>
      <c r="BG25" s="495"/>
      <c r="BH25" s="495"/>
      <c r="BI25" s="495"/>
      <c r="BJ25" s="495"/>
      <c r="BK25" s="496"/>
    </row>
    <row r="26" spans="1:63" ht="14.25" customHeight="1">
      <c r="A26" s="526"/>
      <c r="B26" s="525"/>
      <c r="C26" s="525"/>
      <c r="D26" s="527"/>
      <c r="E26" s="630"/>
      <c r="F26" s="630"/>
      <c r="G26" s="630"/>
      <c r="H26" s="630"/>
      <c r="I26" s="630"/>
      <c r="J26" s="630"/>
      <c r="K26" s="630"/>
      <c r="L26" s="630"/>
      <c r="M26" s="630"/>
      <c r="N26" s="630"/>
      <c r="O26" s="630"/>
      <c r="P26" s="630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630"/>
      <c r="AF26" s="630"/>
      <c r="AG26" s="630"/>
      <c r="AH26" s="630"/>
      <c r="AI26" s="630"/>
      <c r="AJ26" s="630"/>
      <c r="AK26" s="630"/>
      <c r="AL26" s="630"/>
      <c r="AM26" s="630"/>
      <c r="AN26" s="630"/>
      <c r="AO26" s="630"/>
      <c r="AP26" s="630"/>
      <c r="AQ26" s="630"/>
      <c r="AR26" s="630"/>
      <c r="AS26" s="630"/>
      <c r="AT26" s="630"/>
      <c r="AU26" s="630"/>
      <c r="AV26" s="630"/>
      <c r="AW26" s="630"/>
      <c r="AX26" s="630"/>
      <c r="AY26" s="630"/>
      <c r="AZ26" s="630"/>
      <c r="BA26" s="630"/>
      <c r="BB26" s="494"/>
      <c r="BC26" s="495"/>
      <c r="BD26" s="495"/>
      <c r="BE26" s="495"/>
      <c r="BF26" s="495"/>
      <c r="BG26" s="495"/>
      <c r="BH26" s="495"/>
      <c r="BI26" s="495"/>
      <c r="BJ26" s="495"/>
      <c r="BK26" s="496"/>
    </row>
    <row r="27" spans="1:63" ht="14.25" customHeight="1">
      <c r="A27" s="330"/>
      <c r="B27" s="329"/>
      <c r="C27" s="329"/>
      <c r="D27" s="331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629"/>
      <c r="AB27" s="629"/>
      <c r="AC27" s="629"/>
      <c r="AD27" s="629"/>
      <c r="AE27" s="629"/>
      <c r="AF27" s="629"/>
      <c r="AG27" s="629"/>
      <c r="AH27" s="629"/>
      <c r="AI27" s="629"/>
      <c r="AJ27" s="629"/>
      <c r="AK27" s="629"/>
      <c r="AL27" s="629"/>
      <c r="AM27" s="629"/>
      <c r="AN27" s="629"/>
      <c r="AO27" s="629"/>
      <c r="AP27" s="629"/>
      <c r="AQ27" s="629"/>
      <c r="AR27" s="629"/>
      <c r="AS27" s="629"/>
      <c r="AT27" s="629"/>
      <c r="AU27" s="629"/>
      <c r="AV27" s="629"/>
      <c r="AW27" s="629"/>
      <c r="AX27" s="629"/>
      <c r="AY27" s="629"/>
      <c r="AZ27" s="629"/>
      <c r="BA27" s="629"/>
      <c r="BB27" s="494"/>
      <c r="BC27" s="495"/>
      <c r="BD27" s="495"/>
      <c r="BE27" s="495"/>
      <c r="BF27" s="495"/>
      <c r="BG27" s="495"/>
      <c r="BH27" s="495"/>
      <c r="BI27" s="495"/>
      <c r="BJ27" s="495"/>
      <c r="BK27" s="496"/>
    </row>
    <row r="28" spans="1:63" ht="14.25" customHeight="1">
      <c r="A28" s="330"/>
      <c r="B28" s="329"/>
      <c r="C28" s="329"/>
      <c r="D28" s="331"/>
      <c r="E28" s="630"/>
      <c r="F28" s="630"/>
      <c r="G28" s="630"/>
      <c r="H28" s="630"/>
      <c r="I28" s="630"/>
      <c r="J28" s="630"/>
      <c r="K28" s="630"/>
      <c r="L28" s="630"/>
      <c r="M28" s="630"/>
      <c r="N28" s="630"/>
      <c r="O28" s="630"/>
      <c r="P28" s="630"/>
      <c r="Q28" s="630"/>
      <c r="R28" s="630"/>
      <c r="S28" s="630"/>
      <c r="T28" s="630"/>
      <c r="U28" s="630"/>
      <c r="V28" s="630"/>
      <c r="W28" s="630"/>
      <c r="X28" s="630"/>
      <c r="Y28" s="630"/>
      <c r="Z28" s="630"/>
      <c r="AA28" s="630"/>
      <c r="AB28" s="630"/>
      <c r="AC28" s="630"/>
      <c r="AD28" s="630"/>
      <c r="AE28" s="630"/>
      <c r="AF28" s="630"/>
      <c r="AG28" s="630"/>
      <c r="AH28" s="630"/>
      <c r="AI28" s="630"/>
      <c r="AJ28" s="630"/>
      <c r="AK28" s="630"/>
      <c r="AL28" s="630"/>
      <c r="AM28" s="630"/>
      <c r="AN28" s="630"/>
      <c r="AO28" s="630"/>
      <c r="AP28" s="630"/>
      <c r="AQ28" s="630"/>
      <c r="AR28" s="630"/>
      <c r="AS28" s="630"/>
      <c r="AT28" s="630"/>
      <c r="AU28" s="630"/>
      <c r="AV28" s="630"/>
      <c r="AW28" s="630"/>
      <c r="AX28" s="630"/>
      <c r="AY28" s="630"/>
      <c r="AZ28" s="630"/>
      <c r="BA28" s="630"/>
      <c r="BB28" s="494"/>
      <c r="BC28" s="495"/>
      <c r="BD28" s="495"/>
      <c r="BE28" s="495"/>
      <c r="BF28" s="495"/>
      <c r="BG28" s="495"/>
      <c r="BH28" s="495"/>
      <c r="BI28" s="495"/>
      <c r="BJ28" s="495"/>
      <c r="BK28" s="496"/>
    </row>
    <row r="29" spans="1:63" ht="14.25" customHeight="1">
      <c r="A29" s="524">
        <v>0.58333333333333337</v>
      </c>
      <c r="B29" s="525"/>
      <c r="C29" s="525"/>
      <c r="D29" s="527"/>
      <c r="E29" s="629"/>
      <c r="F29" s="629"/>
      <c r="G29" s="629"/>
      <c r="H29" s="629"/>
      <c r="I29" s="629"/>
      <c r="J29" s="629"/>
      <c r="K29" s="629"/>
      <c r="L29" s="629"/>
      <c r="M29" s="629"/>
      <c r="N29" s="629"/>
      <c r="O29" s="629"/>
      <c r="P29" s="629"/>
      <c r="Q29" s="629"/>
      <c r="R29" s="629"/>
      <c r="S29" s="629"/>
      <c r="T29" s="629"/>
      <c r="U29" s="629"/>
      <c r="V29" s="629"/>
      <c r="W29" s="629"/>
      <c r="X29" s="629"/>
      <c r="Y29" s="629"/>
      <c r="Z29" s="629"/>
      <c r="AA29" s="629"/>
      <c r="AB29" s="629"/>
      <c r="AC29" s="629"/>
      <c r="AD29" s="629"/>
      <c r="AE29" s="629"/>
      <c r="AF29" s="629"/>
      <c r="AG29" s="629"/>
      <c r="AH29" s="629"/>
      <c r="AI29" s="629"/>
      <c r="AJ29" s="629"/>
      <c r="AK29" s="629"/>
      <c r="AL29" s="629"/>
      <c r="AM29" s="629"/>
      <c r="AN29" s="629"/>
      <c r="AO29" s="629"/>
      <c r="AP29" s="629"/>
      <c r="AQ29" s="629"/>
      <c r="AR29" s="629"/>
      <c r="AS29" s="629"/>
      <c r="AT29" s="629"/>
      <c r="AU29" s="629"/>
      <c r="AV29" s="629"/>
      <c r="AW29" s="629"/>
      <c r="AX29" s="629"/>
      <c r="AY29" s="629"/>
      <c r="AZ29" s="629"/>
      <c r="BA29" s="629"/>
      <c r="BB29" s="494"/>
      <c r="BC29" s="495"/>
      <c r="BD29" s="495"/>
      <c r="BE29" s="495"/>
      <c r="BF29" s="495"/>
      <c r="BG29" s="495"/>
      <c r="BH29" s="495"/>
      <c r="BI29" s="495"/>
      <c r="BJ29" s="495"/>
      <c r="BK29" s="496"/>
    </row>
    <row r="30" spans="1:63" ht="14.25" customHeight="1">
      <c r="A30" s="526"/>
      <c r="B30" s="525"/>
      <c r="C30" s="525"/>
      <c r="D30" s="527"/>
      <c r="E30" s="630"/>
      <c r="F30" s="630"/>
      <c r="G30" s="630"/>
      <c r="H30" s="630"/>
      <c r="I30" s="630"/>
      <c r="J30" s="630"/>
      <c r="K30" s="630"/>
      <c r="L30" s="630"/>
      <c r="M30" s="630"/>
      <c r="N30" s="630"/>
      <c r="O30" s="630"/>
      <c r="P30" s="630"/>
      <c r="Q30" s="630"/>
      <c r="R30" s="630"/>
      <c r="S30" s="630"/>
      <c r="T30" s="630"/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630"/>
      <c r="AF30" s="630"/>
      <c r="AG30" s="630"/>
      <c r="AH30" s="630"/>
      <c r="AI30" s="630"/>
      <c r="AJ30" s="630"/>
      <c r="AK30" s="630"/>
      <c r="AL30" s="630"/>
      <c r="AM30" s="630"/>
      <c r="AN30" s="630"/>
      <c r="AO30" s="630"/>
      <c r="AP30" s="630"/>
      <c r="AQ30" s="630"/>
      <c r="AR30" s="630"/>
      <c r="AS30" s="630"/>
      <c r="AT30" s="630"/>
      <c r="AU30" s="630"/>
      <c r="AV30" s="630"/>
      <c r="AW30" s="630"/>
      <c r="AX30" s="630"/>
      <c r="AY30" s="630"/>
      <c r="AZ30" s="630"/>
      <c r="BA30" s="630"/>
      <c r="BB30" s="494"/>
      <c r="BC30" s="495"/>
      <c r="BD30" s="495"/>
      <c r="BE30" s="495"/>
      <c r="BF30" s="495"/>
      <c r="BG30" s="495"/>
      <c r="BH30" s="495"/>
      <c r="BI30" s="495"/>
      <c r="BJ30" s="495"/>
      <c r="BK30" s="496"/>
    </row>
    <row r="31" spans="1:63" ht="14.25" customHeight="1">
      <c r="A31" s="330"/>
      <c r="B31" s="329"/>
      <c r="C31" s="329"/>
      <c r="D31" s="331"/>
      <c r="E31" s="629"/>
      <c r="F31" s="629"/>
      <c r="G31" s="629"/>
      <c r="H31" s="629"/>
      <c r="I31" s="629"/>
      <c r="J31" s="629"/>
      <c r="K31" s="629"/>
      <c r="L31" s="629"/>
      <c r="M31" s="629"/>
      <c r="N31" s="629"/>
      <c r="O31" s="629"/>
      <c r="P31" s="629"/>
      <c r="Q31" s="629"/>
      <c r="R31" s="629"/>
      <c r="S31" s="629"/>
      <c r="T31" s="629"/>
      <c r="U31" s="629"/>
      <c r="V31" s="629"/>
      <c r="W31" s="629"/>
      <c r="X31" s="629"/>
      <c r="Y31" s="629"/>
      <c r="Z31" s="629"/>
      <c r="AA31" s="629"/>
      <c r="AB31" s="629"/>
      <c r="AC31" s="629"/>
      <c r="AD31" s="629"/>
      <c r="AE31" s="629"/>
      <c r="AF31" s="629"/>
      <c r="AG31" s="629"/>
      <c r="AH31" s="629"/>
      <c r="AI31" s="629"/>
      <c r="AJ31" s="629"/>
      <c r="AK31" s="629"/>
      <c r="AL31" s="629"/>
      <c r="AM31" s="629"/>
      <c r="AN31" s="629"/>
      <c r="AO31" s="629"/>
      <c r="AP31" s="629"/>
      <c r="AQ31" s="629"/>
      <c r="AR31" s="629"/>
      <c r="AS31" s="629"/>
      <c r="AT31" s="629"/>
      <c r="AU31" s="629"/>
      <c r="AV31" s="629"/>
      <c r="AW31" s="629"/>
      <c r="AX31" s="629"/>
      <c r="AY31" s="629"/>
      <c r="AZ31" s="629"/>
      <c r="BA31" s="629"/>
      <c r="BB31" s="494"/>
      <c r="BC31" s="495"/>
      <c r="BD31" s="495"/>
      <c r="BE31" s="495"/>
      <c r="BF31" s="495"/>
      <c r="BG31" s="495"/>
      <c r="BH31" s="495"/>
      <c r="BI31" s="495"/>
      <c r="BJ31" s="495"/>
      <c r="BK31" s="496"/>
    </row>
    <row r="32" spans="1:63" ht="14.25" customHeight="1">
      <c r="A32" s="330"/>
      <c r="B32" s="329"/>
      <c r="C32" s="329"/>
      <c r="D32" s="331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630"/>
      <c r="AL32" s="630"/>
      <c r="AM32" s="630"/>
      <c r="AN32" s="630"/>
      <c r="AO32" s="630"/>
      <c r="AP32" s="630"/>
      <c r="AQ32" s="630"/>
      <c r="AR32" s="630"/>
      <c r="AS32" s="630"/>
      <c r="AT32" s="630"/>
      <c r="AU32" s="630"/>
      <c r="AV32" s="630"/>
      <c r="AW32" s="630"/>
      <c r="AX32" s="630"/>
      <c r="AY32" s="630"/>
      <c r="AZ32" s="630"/>
      <c r="BA32" s="630"/>
      <c r="BB32" s="494"/>
      <c r="BC32" s="495"/>
      <c r="BD32" s="495"/>
      <c r="BE32" s="495"/>
      <c r="BF32" s="495"/>
      <c r="BG32" s="495"/>
      <c r="BH32" s="495"/>
      <c r="BI32" s="495"/>
      <c r="BJ32" s="495"/>
      <c r="BK32" s="496"/>
    </row>
    <row r="33" spans="1:63" ht="14.25" customHeight="1">
      <c r="A33" s="524">
        <v>0.66666666666666663</v>
      </c>
      <c r="B33" s="525"/>
      <c r="C33" s="525"/>
      <c r="D33" s="527"/>
      <c r="E33" s="629"/>
      <c r="F33" s="629"/>
      <c r="G33" s="629"/>
      <c r="H33" s="629"/>
      <c r="I33" s="629"/>
      <c r="J33" s="629"/>
      <c r="K33" s="629"/>
      <c r="L33" s="629"/>
      <c r="M33" s="629"/>
      <c r="N33" s="629"/>
      <c r="O33" s="629"/>
      <c r="P33" s="629"/>
      <c r="Q33" s="629"/>
      <c r="R33" s="629"/>
      <c r="S33" s="629"/>
      <c r="T33" s="629"/>
      <c r="U33" s="629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29"/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/>
      <c r="AS33" s="629"/>
      <c r="AT33" s="629"/>
      <c r="AU33" s="629"/>
      <c r="AV33" s="629"/>
      <c r="AW33" s="629"/>
      <c r="AX33" s="629"/>
      <c r="AY33" s="629"/>
      <c r="AZ33" s="629"/>
      <c r="BA33" s="629"/>
      <c r="BB33" s="494"/>
      <c r="BC33" s="495"/>
      <c r="BD33" s="495"/>
      <c r="BE33" s="495"/>
      <c r="BF33" s="495"/>
      <c r="BG33" s="495"/>
      <c r="BH33" s="495"/>
      <c r="BI33" s="495"/>
      <c r="BJ33" s="495"/>
      <c r="BK33" s="496"/>
    </row>
    <row r="34" spans="1:63" ht="14.25" customHeight="1">
      <c r="A34" s="526"/>
      <c r="B34" s="525"/>
      <c r="C34" s="525"/>
      <c r="D34" s="527"/>
      <c r="E34" s="630"/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30"/>
      <c r="Z34" s="630"/>
      <c r="AA34" s="630"/>
      <c r="AB34" s="630"/>
      <c r="AC34" s="630"/>
      <c r="AD34" s="630"/>
      <c r="AE34" s="630"/>
      <c r="AF34" s="630"/>
      <c r="AG34" s="630"/>
      <c r="AH34" s="630"/>
      <c r="AI34" s="630"/>
      <c r="AJ34" s="630"/>
      <c r="AK34" s="630"/>
      <c r="AL34" s="630"/>
      <c r="AM34" s="630"/>
      <c r="AN34" s="630"/>
      <c r="AO34" s="630"/>
      <c r="AP34" s="630"/>
      <c r="AQ34" s="630"/>
      <c r="AR34" s="630"/>
      <c r="AS34" s="630"/>
      <c r="AT34" s="630"/>
      <c r="AU34" s="630"/>
      <c r="AV34" s="630"/>
      <c r="AW34" s="630"/>
      <c r="AX34" s="630"/>
      <c r="AY34" s="630"/>
      <c r="AZ34" s="630"/>
      <c r="BA34" s="630"/>
      <c r="BB34" s="62" t="s">
        <v>42</v>
      </c>
      <c r="BC34" s="18"/>
      <c r="BD34" s="18"/>
      <c r="BE34" s="18"/>
      <c r="BF34" s="18"/>
      <c r="BG34" s="18"/>
      <c r="BH34" s="18"/>
      <c r="BI34" s="18"/>
      <c r="BJ34" s="18"/>
      <c r="BK34" s="19"/>
    </row>
    <row r="35" spans="1:63" ht="14.25" customHeight="1">
      <c r="A35" s="330"/>
      <c r="B35" s="329"/>
      <c r="C35" s="329"/>
      <c r="D35" s="331"/>
      <c r="E35" s="629"/>
      <c r="F35" s="629"/>
      <c r="G35" s="629"/>
      <c r="H35" s="629"/>
      <c r="I35" s="629"/>
      <c r="J35" s="629"/>
      <c r="K35" s="629"/>
      <c r="L35" s="629"/>
      <c r="M35" s="629"/>
      <c r="N35" s="629"/>
      <c r="O35" s="629"/>
      <c r="P35" s="629"/>
      <c r="Q35" s="629"/>
      <c r="R35" s="629"/>
      <c r="S35" s="629"/>
      <c r="T35" s="629"/>
      <c r="U35" s="629"/>
      <c r="V35" s="629"/>
      <c r="W35" s="629"/>
      <c r="X35" s="629"/>
      <c r="Y35" s="629"/>
      <c r="Z35" s="629"/>
      <c r="AA35" s="629"/>
      <c r="AB35" s="629"/>
      <c r="AC35" s="629"/>
      <c r="AD35" s="629"/>
      <c r="AE35" s="629"/>
      <c r="AF35" s="629"/>
      <c r="AG35" s="629"/>
      <c r="AH35" s="629"/>
      <c r="AI35" s="629"/>
      <c r="AJ35" s="629"/>
      <c r="AK35" s="629"/>
      <c r="AL35" s="629"/>
      <c r="AM35" s="629"/>
      <c r="AN35" s="629"/>
      <c r="AO35" s="629"/>
      <c r="AP35" s="629"/>
      <c r="AQ35" s="629"/>
      <c r="AR35" s="629"/>
      <c r="AS35" s="629"/>
      <c r="AT35" s="629"/>
      <c r="AU35" s="629"/>
      <c r="AV35" s="629"/>
      <c r="AW35" s="629"/>
      <c r="AX35" s="629"/>
      <c r="AY35" s="629"/>
      <c r="AZ35" s="629"/>
      <c r="BA35" s="629"/>
      <c r="BB35" s="512"/>
      <c r="BC35" s="513"/>
      <c r="BD35" s="513"/>
      <c r="BE35" s="513"/>
      <c r="BF35" s="513"/>
      <c r="BG35" s="513"/>
      <c r="BH35" s="513"/>
      <c r="BI35" s="513"/>
      <c r="BJ35" s="513"/>
      <c r="BK35" s="514"/>
    </row>
    <row r="36" spans="1:63" ht="14.25" customHeight="1">
      <c r="A36" s="330"/>
      <c r="B36" s="329"/>
      <c r="C36" s="329"/>
      <c r="D36" s="331"/>
      <c r="E36" s="630"/>
      <c r="F36" s="630"/>
      <c r="G36" s="630"/>
      <c r="H36" s="630"/>
      <c r="I36" s="630"/>
      <c r="J36" s="630"/>
      <c r="K36" s="630"/>
      <c r="L36" s="630"/>
      <c r="M36" s="630"/>
      <c r="N36" s="630"/>
      <c r="O36" s="630"/>
      <c r="P36" s="630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F36" s="630"/>
      <c r="AG36" s="630"/>
      <c r="AH36" s="630"/>
      <c r="AI36" s="630"/>
      <c r="AJ36" s="630"/>
      <c r="AK36" s="630"/>
      <c r="AL36" s="630"/>
      <c r="AM36" s="630"/>
      <c r="AN36" s="630"/>
      <c r="AO36" s="630"/>
      <c r="AP36" s="630"/>
      <c r="AQ36" s="630"/>
      <c r="AR36" s="630"/>
      <c r="AS36" s="630"/>
      <c r="AT36" s="630"/>
      <c r="AU36" s="630"/>
      <c r="AV36" s="630"/>
      <c r="AW36" s="630"/>
      <c r="AX36" s="630"/>
      <c r="AY36" s="630"/>
      <c r="AZ36" s="630"/>
      <c r="BA36" s="630"/>
      <c r="BB36" s="494"/>
      <c r="BC36" s="495"/>
      <c r="BD36" s="495"/>
      <c r="BE36" s="495"/>
      <c r="BF36" s="495"/>
      <c r="BG36" s="495"/>
      <c r="BH36" s="495"/>
      <c r="BI36" s="495"/>
      <c r="BJ36" s="495"/>
      <c r="BK36" s="496"/>
    </row>
    <row r="37" spans="1:63" ht="14.25" customHeight="1">
      <c r="A37" s="524">
        <v>0.75</v>
      </c>
      <c r="B37" s="525"/>
      <c r="C37" s="525"/>
      <c r="D37" s="527"/>
      <c r="E37" s="629"/>
      <c r="F37" s="629"/>
      <c r="G37" s="629"/>
      <c r="H37" s="629"/>
      <c r="I37" s="629"/>
      <c r="J37" s="629"/>
      <c r="K37" s="629"/>
      <c r="L37" s="629"/>
      <c r="M37" s="629"/>
      <c r="N37" s="629"/>
      <c r="O37" s="629"/>
      <c r="P37" s="629"/>
      <c r="Q37" s="629"/>
      <c r="R37" s="629"/>
      <c r="S37" s="629"/>
      <c r="T37" s="629"/>
      <c r="U37" s="629"/>
      <c r="V37" s="629"/>
      <c r="W37" s="629"/>
      <c r="X37" s="629"/>
      <c r="Y37" s="629"/>
      <c r="Z37" s="629"/>
      <c r="AA37" s="629"/>
      <c r="AB37" s="629"/>
      <c r="AC37" s="629"/>
      <c r="AD37" s="629"/>
      <c r="AE37" s="629"/>
      <c r="AF37" s="629"/>
      <c r="AG37" s="629"/>
      <c r="AH37" s="629"/>
      <c r="AI37" s="629"/>
      <c r="AJ37" s="629"/>
      <c r="AK37" s="629"/>
      <c r="AL37" s="629"/>
      <c r="AM37" s="629"/>
      <c r="AN37" s="629"/>
      <c r="AO37" s="629"/>
      <c r="AP37" s="629"/>
      <c r="AQ37" s="629"/>
      <c r="AR37" s="629"/>
      <c r="AS37" s="629"/>
      <c r="AT37" s="629"/>
      <c r="AU37" s="629"/>
      <c r="AV37" s="629"/>
      <c r="AW37" s="629"/>
      <c r="AX37" s="629"/>
      <c r="AY37" s="629"/>
      <c r="AZ37" s="629"/>
      <c r="BA37" s="629"/>
      <c r="BB37" s="494"/>
      <c r="BC37" s="495"/>
      <c r="BD37" s="495"/>
      <c r="BE37" s="495"/>
      <c r="BF37" s="495"/>
      <c r="BG37" s="495"/>
      <c r="BH37" s="495"/>
      <c r="BI37" s="495"/>
      <c r="BJ37" s="495"/>
      <c r="BK37" s="496"/>
    </row>
    <row r="38" spans="1:63" ht="14.25" customHeight="1">
      <c r="A38" s="526"/>
      <c r="B38" s="525"/>
      <c r="C38" s="525"/>
      <c r="D38" s="527"/>
      <c r="E38" s="630"/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0"/>
      <c r="AB38" s="630"/>
      <c r="AC38" s="630"/>
      <c r="AD38" s="630"/>
      <c r="AE38" s="630"/>
      <c r="AF38" s="630"/>
      <c r="AG38" s="630"/>
      <c r="AH38" s="630"/>
      <c r="AI38" s="630"/>
      <c r="AJ38" s="630"/>
      <c r="AK38" s="630"/>
      <c r="AL38" s="630"/>
      <c r="AM38" s="630"/>
      <c r="AN38" s="630"/>
      <c r="AO38" s="630"/>
      <c r="AP38" s="630"/>
      <c r="AQ38" s="630"/>
      <c r="AR38" s="630"/>
      <c r="AS38" s="630"/>
      <c r="AT38" s="630"/>
      <c r="AU38" s="630"/>
      <c r="AV38" s="630"/>
      <c r="AW38" s="630"/>
      <c r="AX38" s="630"/>
      <c r="AY38" s="630"/>
      <c r="AZ38" s="630"/>
      <c r="BA38" s="630"/>
      <c r="BB38" s="494"/>
      <c r="BC38" s="495"/>
      <c r="BD38" s="495"/>
      <c r="BE38" s="495"/>
      <c r="BF38" s="495"/>
      <c r="BG38" s="495"/>
      <c r="BH38" s="495"/>
      <c r="BI38" s="495"/>
      <c r="BJ38" s="495"/>
      <c r="BK38" s="496"/>
    </row>
    <row r="39" spans="1:63" ht="14.25" customHeight="1">
      <c r="A39" s="330"/>
      <c r="B39" s="329"/>
      <c r="C39" s="329"/>
      <c r="D39" s="331"/>
      <c r="E39" s="629"/>
      <c r="F39" s="629"/>
      <c r="G39" s="629"/>
      <c r="H39" s="629"/>
      <c r="I39" s="629"/>
      <c r="J39" s="629"/>
      <c r="K39" s="629"/>
      <c r="L39" s="629"/>
      <c r="M39" s="629"/>
      <c r="N39" s="629"/>
      <c r="O39" s="629"/>
      <c r="P39" s="629"/>
      <c r="Q39" s="629"/>
      <c r="R39" s="629"/>
      <c r="S39" s="629"/>
      <c r="T39" s="629"/>
      <c r="U39" s="629"/>
      <c r="V39" s="629"/>
      <c r="W39" s="629"/>
      <c r="X39" s="629"/>
      <c r="Y39" s="629"/>
      <c r="Z39" s="629"/>
      <c r="AA39" s="629"/>
      <c r="AB39" s="629"/>
      <c r="AC39" s="629"/>
      <c r="AD39" s="629"/>
      <c r="AE39" s="629"/>
      <c r="AF39" s="629"/>
      <c r="AG39" s="629"/>
      <c r="AH39" s="629"/>
      <c r="AI39" s="629"/>
      <c r="AJ39" s="629"/>
      <c r="AK39" s="629"/>
      <c r="AL39" s="629"/>
      <c r="AM39" s="629"/>
      <c r="AN39" s="629"/>
      <c r="AO39" s="629"/>
      <c r="AP39" s="629"/>
      <c r="AQ39" s="629"/>
      <c r="AR39" s="629"/>
      <c r="AS39" s="629"/>
      <c r="AT39" s="629"/>
      <c r="AU39" s="629"/>
      <c r="AV39" s="629"/>
      <c r="AW39" s="629"/>
      <c r="AX39" s="629"/>
      <c r="AY39" s="629"/>
      <c r="AZ39" s="629"/>
      <c r="BA39" s="629"/>
      <c r="BB39" s="494"/>
      <c r="BC39" s="495"/>
      <c r="BD39" s="495"/>
      <c r="BE39" s="495"/>
      <c r="BF39" s="495"/>
      <c r="BG39" s="495"/>
      <c r="BH39" s="495"/>
      <c r="BI39" s="495"/>
      <c r="BJ39" s="495"/>
      <c r="BK39" s="496"/>
    </row>
    <row r="40" spans="1:63" ht="14.25" customHeight="1">
      <c r="A40" s="330"/>
      <c r="B40" s="329"/>
      <c r="C40" s="329"/>
      <c r="D40" s="331"/>
      <c r="E40" s="630"/>
      <c r="F40" s="630"/>
      <c r="G40" s="630"/>
      <c r="H40" s="630"/>
      <c r="I40" s="630"/>
      <c r="J40" s="630"/>
      <c r="K40" s="630"/>
      <c r="L40" s="630"/>
      <c r="M40" s="630"/>
      <c r="N40" s="630"/>
      <c r="O40" s="630"/>
      <c r="P40" s="630"/>
      <c r="Q40" s="630"/>
      <c r="R40" s="630"/>
      <c r="S40" s="630"/>
      <c r="T40" s="630"/>
      <c r="U40" s="630"/>
      <c r="V40" s="630"/>
      <c r="W40" s="630"/>
      <c r="X40" s="630"/>
      <c r="Y40" s="630"/>
      <c r="Z40" s="630"/>
      <c r="AA40" s="630"/>
      <c r="AB40" s="630"/>
      <c r="AC40" s="630"/>
      <c r="AD40" s="630"/>
      <c r="AE40" s="630"/>
      <c r="AF40" s="630"/>
      <c r="AG40" s="630"/>
      <c r="AH40" s="630"/>
      <c r="AI40" s="630"/>
      <c r="AJ40" s="630"/>
      <c r="AK40" s="630"/>
      <c r="AL40" s="630"/>
      <c r="AM40" s="630"/>
      <c r="AN40" s="630"/>
      <c r="AO40" s="630"/>
      <c r="AP40" s="630"/>
      <c r="AQ40" s="630"/>
      <c r="AR40" s="630"/>
      <c r="AS40" s="630"/>
      <c r="AT40" s="630"/>
      <c r="AU40" s="630"/>
      <c r="AV40" s="630"/>
      <c r="AW40" s="630"/>
      <c r="AX40" s="630"/>
      <c r="AY40" s="630"/>
      <c r="AZ40" s="630"/>
      <c r="BA40" s="630"/>
      <c r="BB40" s="494"/>
      <c r="BC40" s="495"/>
      <c r="BD40" s="495"/>
      <c r="BE40" s="495"/>
      <c r="BF40" s="495"/>
      <c r="BG40" s="495"/>
      <c r="BH40" s="495"/>
      <c r="BI40" s="495"/>
      <c r="BJ40" s="495"/>
      <c r="BK40" s="496"/>
    </row>
    <row r="41" spans="1:63" ht="14.25" customHeight="1">
      <c r="A41" s="524">
        <v>0.83333333333333337</v>
      </c>
      <c r="B41" s="525"/>
      <c r="C41" s="525"/>
      <c r="D41" s="527"/>
      <c r="E41" s="629"/>
      <c r="F41" s="629"/>
      <c r="G41" s="629"/>
      <c r="H41" s="629"/>
      <c r="I41" s="629"/>
      <c r="J41" s="629"/>
      <c r="K41" s="629"/>
      <c r="L41" s="629"/>
      <c r="M41" s="629"/>
      <c r="N41" s="629"/>
      <c r="O41" s="629"/>
      <c r="P41" s="629"/>
      <c r="Q41" s="629"/>
      <c r="R41" s="629"/>
      <c r="S41" s="629"/>
      <c r="T41" s="629"/>
      <c r="U41" s="629"/>
      <c r="V41" s="629"/>
      <c r="W41" s="629"/>
      <c r="X41" s="629"/>
      <c r="Y41" s="629"/>
      <c r="Z41" s="629"/>
      <c r="AA41" s="629"/>
      <c r="AB41" s="629"/>
      <c r="AC41" s="629"/>
      <c r="AD41" s="629"/>
      <c r="AE41" s="629"/>
      <c r="AF41" s="629"/>
      <c r="AG41" s="629"/>
      <c r="AH41" s="629"/>
      <c r="AI41" s="629"/>
      <c r="AJ41" s="629"/>
      <c r="AK41" s="629"/>
      <c r="AL41" s="629"/>
      <c r="AM41" s="629"/>
      <c r="AN41" s="629"/>
      <c r="AO41" s="629"/>
      <c r="AP41" s="629"/>
      <c r="AQ41" s="629"/>
      <c r="AR41" s="629"/>
      <c r="AS41" s="629"/>
      <c r="AT41" s="629"/>
      <c r="AU41" s="629"/>
      <c r="AV41" s="629"/>
      <c r="AW41" s="629"/>
      <c r="AX41" s="629"/>
      <c r="AY41" s="629"/>
      <c r="AZ41" s="629"/>
      <c r="BA41" s="629"/>
      <c r="BB41" s="494"/>
      <c r="BC41" s="495"/>
      <c r="BD41" s="495"/>
      <c r="BE41" s="495"/>
      <c r="BF41" s="495"/>
      <c r="BG41" s="495"/>
      <c r="BH41" s="495"/>
      <c r="BI41" s="495"/>
      <c r="BJ41" s="495"/>
      <c r="BK41" s="496"/>
    </row>
    <row r="42" spans="1:63" ht="14.25" customHeight="1">
      <c r="A42" s="526"/>
      <c r="B42" s="525"/>
      <c r="C42" s="525"/>
      <c r="D42" s="527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630"/>
      <c r="AG42" s="630"/>
      <c r="AH42" s="630"/>
      <c r="AI42" s="630"/>
      <c r="AJ42" s="630"/>
      <c r="AK42" s="630"/>
      <c r="AL42" s="630"/>
      <c r="AM42" s="630"/>
      <c r="AN42" s="630"/>
      <c r="AO42" s="630"/>
      <c r="AP42" s="630"/>
      <c r="AQ42" s="630"/>
      <c r="AR42" s="630"/>
      <c r="AS42" s="630"/>
      <c r="AT42" s="630"/>
      <c r="AU42" s="630"/>
      <c r="AV42" s="630"/>
      <c r="AW42" s="630"/>
      <c r="AX42" s="630"/>
      <c r="AY42" s="630"/>
      <c r="AZ42" s="630"/>
      <c r="BA42" s="630"/>
      <c r="BB42" s="494"/>
      <c r="BC42" s="495"/>
      <c r="BD42" s="495"/>
      <c r="BE42" s="495"/>
      <c r="BF42" s="495"/>
      <c r="BG42" s="495"/>
      <c r="BH42" s="495"/>
      <c r="BI42" s="495"/>
      <c r="BJ42" s="495"/>
      <c r="BK42" s="496"/>
    </row>
    <row r="43" spans="1:63" ht="14.25" customHeight="1">
      <c r="A43" s="330"/>
      <c r="B43" s="329"/>
      <c r="C43" s="329"/>
      <c r="D43" s="331"/>
      <c r="E43" s="629"/>
      <c r="F43" s="629"/>
      <c r="G43" s="629"/>
      <c r="H43" s="629"/>
      <c r="I43" s="629"/>
      <c r="J43" s="629"/>
      <c r="K43" s="629"/>
      <c r="L43" s="629"/>
      <c r="M43" s="629"/>
      <c r="N43" s="629"/>
      <c r="O43" s="629"/>
      <c r="P43" s="629"/>
      <c r="Q43" s="629"/>
      <c r="R43" s="629"/>
      <c r="S43" s="629"/>
      <c r="T43" s="629"/>
      <c r="U43" s="629"/>
      <c r="V43" s="629"/>
      <c r="W43" s="629"/>
      <c r="X43" s="629"/>
      <c r="Y43" s="629"/>
      <c r="Z43" s="629"/>
      <c r="AA43" s="629"/>
      <c r="AB43" s="629"/>
      <c r="AC43" s="629"/>
      <c r="AD43" s="629"/>
      <c r="AE43" s="629"/>
      <c r="AF43" s="629"/>
      <c r="AG43" s="629"/>
      <c r="AH43" s="629"/>
      <c r="AI43" s="629"/>
      <c r="AJ43" s="629"/>
      <c r="AK43" s="629"/>
      <c r="AL43" s="629"/>
      <c r="AM43" s="629"/>
      <c r="AN43" s="629"/>
      <c r="AO43" s="629"/>
      <c r="AP43" s="629"/>
      <c r="AQ43" s="629"/>
      <c r="AR43" s="629"/>
      <c r="AS43" s="629"/>
      <c r="AT43" s="629"/>
      <c r="AU43" s="629"/>
      <c r="AV43" s="629"/>
      <c r="AW43" s="629"/>
      <c r="AX43" s="629"/>
      <c r="AY43" s="629"/>
      <c r="AZ43" s="629"/>
      <c r="BA43" s="629"/>
      <c r="BB43" s="494"/>
      <c r="BC43" s="495"/>
      <c r="BD43" s="495"/>
      <c r="BE43" s="495"/>
      <c r="BF43" s="495"/>
      <c r="BG43" s="495"/>
      <c r="BH43" s="495"/>
      <c r="BI43" s="495"/>
      <c r="BJ43" s="495"/>
      <c r="BK43" s="496"/>
    </row>
    <row r="44" spans="1:63" ht="14.25" customHeight="1">
      <c r="A44" s="330"/>
      <c r="B44" s="329"/>
      <c r="C44" s="329"/>
      <c r="D44" s="331"/>
      <c r="E44" s="626"/>
      <c r="F44" s="627"/>
      <c r="G44" s="627"/>
      <c r="H44" s="627"/>
      <c r="I44" s="627"/>
      <c r="J44" s="627"/>
      <c r="K44" s="628"/>
      <c r="L44" s="626"/>
      <c r="M44" s="627"/>
      <c r="N44" s="627"/>
      <c r="O44" s="627"/>
      <c r="P44" s="627"/>
      <c r="Q44" s="627"/>
      <c r="R44" s="628"/>
      <c r="S44" s="626"/>
      <c r="T44" s="627"/>
      <c r="U44" s="627"/>
      <c r="V44" s="627"/>
      <c r="W44" s="627"/>
      <c r="X44" s="627"/>
      <c r="Y44" s="628"/>
      <c r="Z44" s="626"/>
      <c r="AA44" s="627"/>
      <c r="AB44" s="627"/>
      <c r="AC44" s="627"/>
      <c r="AD44" s="627"/>
      <c r="AE44" s="627"/>
      <c r="AF44" s="628"/>
      <c r="AG44" s="626"/>
      <c r="AH44" s="627"/>
      <c r="AI44" s="627"/>
      <c r="AJ44" s="627"/>
      <c r="AK44" s="627"/>
      <c r="AL44" s="627"/>
      <c r="AM44" s="628"/>
      <c r="AN44" s="626"/>
      <c r="AO44" s="627"/>
      <c r="AP44" s="627"/>
      <c r="AQ44" s="627"/>
      <c r="AR44" s="627"/>
      <c r="AS44" s="627"/>
      <c r="AT44" s="628"/>
      <c r="AU44" s="626"/>
      <c r="AV44" s="627"/>
      <c r="AW44" s="627"/>
      <c r="AX44" s="627"/>
      <c r="AY44" s="627"/>
      <c r="AZ44" s="627"/>
      <c r="BA44" s="628"/>
      <c r="BB44" s="494"/>
      <c r="BC44" s="495"/>
      <c r="BD44" s="495"/>
      <c r="BE44" s="495"/>
      <c r="BF44" s="495"/>
      <c r="BG44" s="495"/>
      <c r="BH44" s="495"/>
      <c r="BI44" s="495"/>
      <c r="BJ44" s="495"/>
      <c r="BK44" s="496"/>
    </row>
    <row r="45" spans="1:63" ht="14.25" customHeight="1">
      <c r="A45" s="524">
        <v>0.91666666666666663</v>
      </c>
      <c r="B45" s="525"/>
      <c r="C45" s="525"/>
      <c r="D45" s="527"/>
      <c r="E45" s="623"/>
      <c r="F45" s="624"/>
      <c r="G45" s="624"/>
      <c r="H45" s="624"/>
      <c r="I45" s="624"/>
      <c r="J45" s="624"/>
      <c r="K45" s="625"/>
      <c r="L45" s="623"/>
      <c r="M45" s="624"/>
      <c r="N45" s="624"/>
      <c r="O45" s="624"/>
      <c r="P45" s="624"/>
      <c r="Q45" s="624"/>
      <c r="R45" s="625"/>
      <c r="S45" s="623"/>
      <c r="T45" s="624"/>
      <c r="U45" s="624"/>
      <c r="V45" s="624"/>
      <c r="W45" s="624"/>
      <c r="X45" s="624"/>
      <c r="Y45" s="625"/>
      <c r="Z45" s="623"/>
      <c r="AA45" s="624"/>
      <c r="AB45" s="624"/>
      <c r="AC45" s="624"/>
      <c r="AD45" s="624"/>
      <c r="AE45" s="624"/>
      <c r="AF45" s="625"/>
      <c r="AG45" s="623"/>
      <c r="AH45" s="624"/>
      <c r="AI45" s="624"/>
      <c r="AJ45" s="624"/>
      <c r="AK45" s="624"/>
      <c r="AL45" s="624"/>
      <c r="AM45" s="625"/>
      <c r="AN45" s="623"/>
      <c r="AO45" s="624"/>
      <c r="AP45" s="624"/>
      <c r="AQ45" s="624"/>
      <c r="AR45" s="624"/>
      <c r="AS45" s="624"/>
      <c r="AT45" s="625"/>
      <c r="AU45" s="623"/>
      <c r="AV45" s="624"/>
      <c r="AW45" s="624"/>
      <c r="AX45" s="624"/>
      <c r="AY45" s="624"/>
      <c r="AZ45" s="624"/>
      <c r="BA45" s="625"/>
      <c r="BB45" s="494"/>
      <c r="BC45" s="495"/>
      <c r="BD45" s="495"/>
      <c r="BE45" s="495"/>
      <c r="BF45" s="495"/>
      <c r="BG45" s="495"/>
      <c r="BH45" s="495"/>
      <c r="BI45" s="495"/>
      <c r="BJ45" s="495"/>
      <c r="BK45" s="496"/>
    </row>
    <row r="46" spans="1:63" ht="14.25" customHeight="1">
      <c r="A46" s="526"/>
      <c r="B46" s="525"/>
      <c r="C46" s="525"/>
      <c r="D46" s="527"/>
      <c r="E46" s="626"/>
      <c r="F46" s="627"/>
      <c r="G46" s="627"/>
      <c r="H46" s="627"/>
      <c r="I46" s="627"/>
      <c r="J46" s="627"/>
      <c r="K46" s="628"/>
      <c r="L46" s="626"/>
      <c r="M46" s="627"/>
      <c r="N46" s="627"/>
      <c r="O46" s="627"/>
      <c r="P46" s="627"/>
      <c r="Q46" s="627"/>
      <c r="R46" s="628"/>
      <c r="S46" s="626"/>
      <c r="T46" s="627"/>
      <c r="U46" s="627"/>
      <c r="V46" s="627"/>
      <c r="W46" s="627"/>
      <c r="X46" s="627"/>
      <c r="Y46" s="628"/>
      <c r="Z46" s="626"/>
      <c r="AA46" s="627"/>
      <c r="AB46" s="627"/>
      <c r="AC46" s="627"/>
      <c r="AD46" s="627"/>
      <c r="AE46" s="627"/>
      <c r="AF46" s="628"/>
      <c r="AG46" s="626"/>
      <c r="AH46" s="627"/>
      <c r="AI46" s="627"/>
      <c r="AJ46" s="627"/>
      <c r="AK46" s="627"/>
      <c r="AL46" s="627"/>
      <c r="AM46" s="628"/>
      <c r="AN46" s="626"/>
      <c r="AO46" s="627"/>
      <c r="AP46" s="627"/>
      <c r="AQ46" s="627"/>
      <c r="AR46" s="627"/>
      <c r="AS46" s="627"/>
      <c r="AT46" s="628"/>
      <c r="AU46" s="626"/>
      <c r="AV46" s="627"/>
      <c r="AW46" s="627"/>
      <c r="AX46" s="627"/>
      <c r="AY46" s="627"/>
      <c r="AZ46" s="627"/>
      <c r="BA46" s="628"/>
      <c r="BB46" s="494"/>
      <c r="BC46" s="495"/>
      <c r="BD46" s="495"/>
      <c r="BE46" s="495"/>
      <c r="BF46" s="495"/>
      <c r="BG46" s="495"/>
      <c r="BH46" s="495"/>
      <c r="BI46" s="495"/>
      <c r="BJ46" s="495"/>
      <c r="BK46" s="496"/>
    </row>
    <row r="47" spans="1:63" ht="14.25" customHeight="1">
      <c r="A47" s="330"/>
      <c r="B47" s="329"/>
      <c r="C47" s="329"/>
      <c r="D47" s="331"/>
      <c r="E47" s="623"/>
      <c r="F47" s="624"/>
      <c r="G47" s="624"/>
      <c r="H47" s="624"/>
      <c r="I47" s="624"/>
      <c r="J47" s="624"/>
      <c r="K47" s="625"/>
      <c r="L47" s="623"/>
      <c r="M47" s="624"/>
      <c r="N47" s="624"/>
      <c r="O47" s="624"/>
      <c r="P47" s="624"/>
      <c r="Q47" s="624"/>
      <c r="R47" s="625"/>
      <c r="S47" s="623"/>
      <c r="T47" s="624"/>
      <c r="U47" s="624"/>
      <c r="V47" s="624"/>
      <c r="W47" s="624"/>
      <c r="X47" s="624"/>
      <c r="Y47" s="625"/>
      <c r="Z47" s="623"/>
      <c r="AA47" s="624"/>
      <c r="AB47" s="624"/>
      <c r="AC47" s="624"/>
      <c r="AD47" s="624"/>
      <c r="AE47" s="624"/>
      <c r="AF47" s="625"/>
      <c r="AG47" s="623"/>
      <c r="AH47" s="624"/>
      <c r="AI47" s="624"/>
      <c r="AJ47" s="624"/>
      <c r="AK47" s="624"/>
      <c r="AL47" s="624"/>
      <c r="AM47" s="625"/>
      <c r="AN47" s="623"/>
      <c r="AO47" s="624"/>
      <c r="AP47" s="624"/>
      <c r="AQ47" s="624"/>
      <c r="AR47" s="624"/>
      <c r="AS47" s="624"/>
      <c r="AT47" s="625"/>
      <c r="AU47" s="623"/>
      <c r="AV47" s="624"/>
      <c r="AW47" s="624"/>
      <c r="AX47" s="624"/>
      <c r="AY47" s="624"/>
      <c r="AZ47" s="624"/>
      <c r="BA47" s="625"/>
      <c r="BB47" s="494"/>
      <c r="BC47" s="495"/>
      <c r="BD47" s="495"/>
      <c r="BE47" s="495"/>
      <c r="BF47" s="495"/>
      <c r="BG47" s="495"/>
      <c r="BH47" s="495"/>
      <c r="BI47" s="495"/>
      <c r="BJ47" s="495"/>
      <c r="BK47" s="496"/>
    </row>
    <row r="48" spans="1:63" ht="14.25" customHeight="1">
      <c r="A48" s="330"/>
      <c r="B48" s="329"/>
      <c r="C48" s="329"/>
      <c r="D48" s="331"/>
      <c r="E48" s="626"/>
      <c r="F48" s="627"/>
      <c r="G48" s="627"/>
      <c r="H48" s="627"/>
      <c r="I48" s="627"/>
      <c r="J48" s="627"/>
      <c r="K48" s="628"/>
      <c r="L48" s="626"/>
      <c r="M48" s="627"/>
      <c r="N48" s="627"/>
      <c r="O48" s="627"/>
      <c r="P48" s="627"/>
      <c r="Q48" s="627"/>
      <c r="R48" s="628"/>
      <c r="S48" s="626"/>
      <c r="T48" s="627"/>
      <c r="U48" s="627"/>
      <c r="V48" s="627"/>
      <c r="W48" s="627"/>
      <c r="X48" s="627"/>
      <c r="Y48" s="628"/>
      <c r="Z48" s="626"/>
      <c r="AA48" s="627"/>
      <c r="AB48" s="627"/>
      <c r="AC48" s="627"/>
      <c r="AD48" s="627"/>
      <c r="AE48" s="627"/>
      <c r="AF48" s="628"/>
      <c r="AG48" s="626"/>
      <c r="AH48" s="627"/>
      <c r="AI48" s="627"/>
      <c r="AJ48" s="627"/>
      <c r="AK48" s="627"/>
      <c r="AL48" s="627"/>
      <c r="AM48" s="628"/>
      <c r="AN48" s="626"/>
      <c r="AO48" s="627"/>
      <c r="AP48" s="627"/>
      <c r="AQ48" s="627"/>
      <c r="AR48" s="627"/>
      <c r="AS48" s="627"/>
      <c r="AT48" s="628"/>
      <c r="AU48" s="626"/>
      <c r="AV48" s="627"/>
      <c r="AW48" s="627"/>
      <c r="AX48" s="627"/>
      <c r="AY48" s="627"/>
      <c r="AZ48" s="627"/>
      <c r="BA48" s="628"/>
      <c r="BB48" s="494"/>
      <c r="BC48" s="495"/>
      <c r="BD48" s="495"/>
      <c r="BE48" s="495"/>
      <c r="BF48" s="495"/>
      <c r="BG48" s="495"/>
      <c r="BH48" s="495"/>
      <c r="BI48" s="495"/>
      <c r="BJ48" s="495"/>
      <c r="BK48" s="496"/>
    </row>
    <row r="49" spans="1:63" ht="14.25" customHeight="1">
      <c r="A49" s="524">
        <v>1</v>
      </c>
      <c r="B49" s="525"/>
      <c r="C49" s="525"/>
      <c r="D49" s="527"/>
      <c r="E49" s="623"/>
      <c r="F49" s="624"/>
      <c r="G49" s="624"/>
      <c r="H49" s="624"/>
      <c r="I49" s="624"/>
      <c r="J49" s="624"/>
      <c r="K49" s="625"/>
      <c r="L49" s="623"/>
      <c r="M49" s="624"/>
      <c r="N49" s="624"/>
      <c r="O49" s="624"/>
      <c r="P49" s="624"/>
      <c r="Q49" s="624"/>
      <c r="R49" s="625"/>
      <c r="S49" s="623"/>
      <c r="T49" s="624"/>
      <c r="U49" s="624"/>
      <c r="V49" s="624"/>
      <c r="W49" s="624"/>
      <c r="X49" s="624"/>
      <c r="Y49" s="625"/>
      <c r="Z49" s="623"/>
      <c r="AA49" s="624"/>
      <c r="AB49" s="624"/>
      <c r="AC49" s="624"/>
      <c r="AD49" s="624"/>
      <c r="AE49" s="624"/>
      <c r="AF49" s="625"/>
      <c r="AG49" s="623"/>
      <c r="AH49" s="624"/>
      <c r="AI49" s="624"/>
      <c r="AJ49" s="624"/>
      <c r="AK49" s="624"/>
      <c r="AL49" s="624"/>
      <c r="AM49" s="625"/>
      <c r="AN49" s="623"/>
      <c r="AO49" s="624"/>
      <c r="AP49" s="624"/>
      <c r="AQ49" s="624"/>
      <c r="AR49" s="624"/>
      <c r="AS49" s="624"/>
      <c r="AT49" s="625"/>
      <c r="AU49" s="623"/>
      <c r="AV49" s="624"/>
      <c r="AW49" s="624"/>
      <c r="AX49" s="624"/>
      <c r="AY49" s="624"/>
      <c r="AZ49" s="624"/>
      <c r="BA49" s="625"/>
      <c r="BB49" s="494"/>
      <c r="BC49" s="495"/>
      <c r="BD49" s="495"/>
      <c r="BE49" s="495"/>
      <c r="BF49" s="495"/>
      <c r="BG49" s="495"/>
      <c r="BH49" s="495"/>
      <c r="BI49" s="495"/>
      <c r="BJ49" s="495"/>
      <c r="BK49" s="496"/>
    </row>
    <row r="50" spans="1:63" ht="14.25" customHeight="1">
      <c r="A50" s="526"/>
      <c r="B50" s="525"/>
      <c r="C50" s="525"/>
      <c r="D50" s="527"/>
      <c r="E50" s="626"/>
      <c r="F50" s="627"/>
      <c r="G50" s="627"/>
      <c r="H50" s="627"/>
      <c r="I50" s="627"/>
      <c r="J50" s="627"/>
      <c r="K50" s="628"/>
      <c r="L50" s="626"/>
      <c r="M50" s="627"/>
      <c r="N50" s="627"/>
      <c r="O50" s="627"/>
      <c r="P50" s="627"/>
      <c r="Q50" s="627"/>
      <c r="R50" s="628"/>
      <c r="S50" s="626"/>
      <c r="T50" s="627"/>
      <c r="U50" s="627"/>
      <c r="V50" s="627"/>
      <c r="W50" s="627"/>
      <c r="X50" s="627"/>
      <c r="Y50" s="628"/>
      <c r="Z50" s="626"/>
      <c r="AA50" s="627"/>
      <c r="AB50" s="627"/>
      <c r="AC50" s="627"/>
      <c r="AD50" s="627"/>
      <c r="AE50" s="627"/>
      <c r="AF50" s="628"/>
      <c r="AG50" s="626"/>
      <c r="AH50" s="627"/>
      <c r="AI50" s="627"/>
      <c r="AJ50" s="627"/>
      <c r="AK50" s="627"/>
      <c r="AL50" s="627"/>
      <c r="AM50" s="628"/>
      <c r="AN50" s="626"/>
      <c r="AO50" s="627"/>
      <c r="AP50" s="627"/>
      <c r="AQ50" s="627"/>
      <c r="AR50" s="627"/>
      <c r="AS50" s="627"/>
      <c r="AT50" s="628"/>
      <c r="AU50" s="626"/>
      <c r="AV50" s="627"/>
      <c r="AW50" s="627"/>
      <c r="AX50" s="627"/>
      <c r="AY50" s="627"/>
      <c r="AZ50" s="627"/>
      <c r="BA50" s="628"/>
      <c r="BB50" s="494"/>
      <c r="BC50" s="495"/>
      <c r="BD50" s="495"/>
      <c r="BE50" s="495"/>
      <c r="BF50" s="495"/>
      <c r="BG50" s="495"/>
      <c r="BH50" s="495"/>
      <c r="BI50" s="495"/>
      <c r="BJ50" s="495"/>
      <c r="BK50" s="496"/>
    </row>
    <row r="51" spans="1:63" ht="14.25" customHeight="1">
      <c r="A51" s="328"/>
      <c r="B51" s="329"/>
      <c r="C51" s="329"/>
      <c r="D51" s="331"/>
      <c r="E51" s="623"/>
      <c r="F51" s="624"/>
      <c r="G51" s="624"/>
      <c r="H51" s="624"/>
      <c r="I51" s="624"/>
      <c r="J51" s="624"/>
      <c r="K51" s="625"/>
      <c r="L51" s="623"/>
      <c r="M51" s="624"/>
      <c r="N51" s="624"/>
      <c r="O51" s="624"/>
      <c r="P51" s="624"/>
      <c r="Q51" s="624"/>
      <c r="R51" s="625"/>
      <c r="S51" s="623"/>
      <c r="T51" s="624"/>
      <c r="U51" s="624"/>
      <c r="V51" s="624"/>
      <c r="W51" s="624"/>
      <c r="X51" s="624"/>
      <c r="Y51" s="625"/>
      <c r="Z51" s="623"/>
      <c r="AA51" s="624"/>
      <c r="AB51" s="624"/>
      <c r="AC51" s="624"/>
      <c r="AD51" s="624"/>
      <c r="AE51" s="624"/>
      <c r="AF51" s="625"/>
      <c r="AG51" s="623"/>
      <c r="AH51" s="624"/>
      <c r="AI51" s="624"/>
      <c r="AJ51" s="624"/>
      <c r="AK51" s="624"/>
      <c r="AL51" s="624"/>
      <c r="AM51" s="625"/>
      <c r="AN51" s="623"/>
      <c r="AO51" s="624"/>
      <c r="AP51" s="624"/>
      <c r="AQ51" s="624"/>
      <c r="AR51" s="624"/>
      <c r="AS51" s="624"/>
      <c r="AT51" s="625"/>
      <c r="AU51" s="623"/>
      <c r="AV51" s="624"/>
      <c r="AW51" s="624"/>
      <c r="AX51" s="624"/>
      <c r="AY51" s="624"/>
      <c r="AZ51" s="624"/>
      <c r="BA51" s="625"/>
      <c r="BB51" s="494"/>
      <c r="BC51" s="495"/>
      <c r="BD51" s="495"/>
      <c r="BE51" s="495"/>
      <c r="BF51" s="495"/>
      <c r="BG51" s="495"/>
      <c r="BH51" s="495"/>
      <c r="BI51" s="495"/>
      <c r="BJ51" s="495"/>
      <c r="BK51" s="496"/>
    </row>
    <row r="52" spans="1:63" ht="14.25" customHeight="1">
      <c r="A52" s="328"/>
      <c r="B52" s="329"/>
      <c r="C52" s="329"/>
      <c r="D52" s="331"/>
      <c r="E52" s="626"/>
      <c r="F52" s="627"/>
      <c r="G52" s="627"/>
      <c r="H52" s="627"/>
      <c r="I52" s="627"/>
      <c r="J52" s="627"/>
      <c r="K52" s="628"/>
      <c r="L52" s="626"/>
      <c r="M52" s="627"/>
      <c r="N52" s="627"/>
      <c r="O52" s="627"/>
      <c r="P52" s="627"/>
      <c r="Q52" s="627"/>
      <c r="R52" s="628"/>
      <c r="S52" s="626"/>
      <c r="T52" s="627"/>
      <c r="U52" s="627"/>
      <c r="V52" s="627"/>
      <c r="W52" s="627"/>
      <c r="X52" s="627"/>
      <c r="Y52" s="628"/>
      <c r="Z52" s="626"/>
      <c r="AA52" s="627"/>
      <c r="AB52" s="627"/>
      <c r="AC52" s="627"/>
      <c r="AD52" s="627"/>
      <c r="AE52" s="627"/>
      <c r="AF52" s="628"/>
      <c r="AG52" s="626"/>
      <c r="AH52" s="627"/>
      <c r="AI52" s="627"/>
      <c r="AJ52" s="627"/>
      <c r="AK52" s="627"/>
      <c r="AL52" s="627"/>
      <c r="AM52" s="628"/>
      <c r="AN52" s="626"/>
      <c r="AO52" s="627"/>
      <c r="AP52" s="627"/>
      <c r="AQ52" s="627"/>
      <c r="AR52" s="627"/>
      <c r="AS52" s="627"/>
      <c r="AT52" s="628"/>
      <c r="AU52" s="626"/>
      <c r="AV52" s="627"/>
      <c r="AW52" s="627"/>
      <c r="AX52" s="627"/>
      <c r="AY52" s="627"/>
      <c r="AZ52" s="627"/>
      <c r="BA52" s="628"/>
      <c r="BB52" s="494"/>
      <c r="BC52" s="495"/>
      <c r="BD52" s="495"/>
      <c r="BE52" s="495"/>
      <c r="BF52" s="495"/>
      <c r="BG52" s="495"/>
      <c r="BH52" s="495"/>
      <c r="BI52" s="495"/>
      <c r="BJ52" s="495"/>
      <c r="BK52" s="496"/>
    </row>
    <row r="53" spans="1:63" ht="14.25" customHeight="1">
      <c r="A53" s="524">
        <v>8.3333333333333329E-2</v>
      </c>
      <c r="B53" s="525"/>
      <c r="C53" s="525"/>
      <c r="D53" s="527"/>
      <c r="E53" s="623"/>
      <c r="F53" s="624"/>
      <c r="G53" s="624"/>
      <c r="H53" s="624"/>
      <c r="I53" s="624"/>
      <c r="J53" s="624"/>
      <c r="K53" s="625"/>
      <c r="L53" s="623"/>
      <c r="M53" s="624"/>
      <c r="N53" s="624"/>
      <c r="O53" s="624"/>
      <c r="P53" s="624"/>
      <c r="Q53" s="624"/>
      <c r="R53" s="625"/>
      <c r="S53" s="623"/>
      <c r="T53" s="624"/>
      <c r="U53" s="624"/>
      <c r="V53" s="624"/>
      <c r="W53" s="624"/>
      <c r="X53" s="624"/>
      <c r="Y53" s="625"/>
      <c r="Z53" s="623"/>
      <c r="AA53" s="624"/>
      <c r="AB53" s="624"/>
      <c r="AC53" s="624"/>
      <c r="AD53" s="624"/>
      <c r="AE53" s="624"/>
      <c r="AF53" s="625"/>
      <c r="AG53" s="623"/>
      <c r="AH53" s="624"/>
      <c r="AI53" s="624"/>
      <c r="AJ53" s="624"/>
      <c r="AK53" s="624"/>
      <c r="AL53" s="624"/>
      <c r="AM53" s="625"/>
      <c r="AN53" s="623"/>
      <c r="AO53" s="624"/>
      <c r="AP53" s="624"/>
      <c r="AQ53" s="624"/>
      <c r="AR53" s="624"/>
      <c r="AS53" s="624"/>
      <c r="AT53" s="625"/>
      <c r="AU53" s="623"/>
      <c r="AV53" s="624"/>
      <c r="AW53" s="624"/>
      <c r="AX53" s="624"/>
      <c r="AY53" s="624"/>
      <c r="AZ53" s="624"/>
      <c r="BA53" s="625"/>
      <c r="BB53" s="494"/>
      <c r="BC53" s="495"/>
      <c r="BD53" s="495"/>
      <c r="BE53" s="495"/>
      <c r="BF53" s="495"/>
      <c r="BG53" s="495"/>
      <c r="BH53" s="495"/>
      <c r="BI53" s="495"/>
      <c r="BJ53" s="495"/>
      <c r="BK53" s="496"/>
    </row>
    <row r="54" spans="1:63" ht="14.25" customHeight="1">
      <c r="A54" s="526"/>
      <c r="B54" s="525"/>
      <c r="C54" s="525"/>
      <c r="D54" s="527"/>
      <c r="E54" s="626"/>
      <c r="F54" s="627"/>
      <c r="G54" s="627"/>
      <c r="H54" s="627"/>
      <c r="I54" s="627"/>
      <c r="J54" s="627"/>
      <c r="K54" s="628"/>
      <c r="L54" s="626"/>
      <c r="M54" s="627"/>
      <c r="N54" s="627"/>
      <c r="O54" s="627"/>
      <c r="P54" s="627"/>
      <c r="Q54" s="627"/>
      <c r="R54" s="628"/>
      <c r="S54" s="626"/>
      <c r="T54" s="627"/>
      <c r="U54" s="627"/>
      <c r="V54" s="627"/>
      <c r="W54" s="627"/>
      <c r="X54" s="627"/>
      <c r="Y54" s="628"/>
      <c r="Z54" s="626"/>
      <c r="AA54" s="627"/>
      <c r="AB54" s="627"/>
      <c r="AC54" s="627"/>
      <c r="AD54" s="627"/>
      <c r="AE54" s="627"/>
      <c r="AF54" s="628"/>
      <c r="AG54" s="626"/>
      <c r="AH54" s="627"/>
      <c r="AI54" s="627"/>
      <c r="AJ54" s="627"/>
      <c r="AK54" s="627"/>
      <c r="AL54" s="627"/>
      <c r="AM54" s="628"/>
      <c r="AN54" s="626"/>
      <c r="AO54" s="627"/>
      <c r="AP54" s="627"/>
      <c r="AQ54" s="627"/>
      <c r="AR54" s="627"/>
      <c r="AS54" s="627"/>
      <c r="AT54" s="628"/>
      <c r="AU54" s="626"/>
      <c r="AV54" s="627"/>
      <c r="AW54" s="627"/>
      <c r="AX54" s="627"/>
      <c r="AY54" s="627"/>
      <c r="AZ54" s="627"/>
      <c r="BA54" s="628"/>
      <c r="BB54" s="494"/>
      <c r="BC54" s="495"/>
      <c r="BD54" s="495"/>
      <c r="BE54" s="495"/>
      <c r="BF54" s="495"/>
      <c r="BG54" s="495"/>
      <c r="BH54" s="495"/>
      <c r="BI54" s="495"/>
      <c r="BJ54" s="495"/>
      <c r="BK54" s="496"/>
    </row>
    <row r="55" spans="1:63" ht="14.25" customHeight="1">
      <c r="A55" s="330"/>
      <c r="B55" s="329"/>
      <c r="C55" s="329"/>
      <c r="D55" s="331"/>
      <c r="E55" s="623"/>
      <c r="F55" s="624"/>
      <c r="G55" s="624"/>
      <c r="H55" s="624"/>
      <c r="I55" s="624"/>
      <c r="J55" s="624"/>
      <c r="K55" s="625"/>
      <c r="L55" s="623"/>
      <c r="M55" s="624"/>
      <c r="N55" s="624"/>
      <c r="O55" s="624"/>
      <c r="P55" s="624"/>
      <c r="Q55" s="624"/>
      <c r="R55" s="625"/>
      <c r="S55" s="623"/>
      <c r="T55" s="624"/>
      <c r="U55" s="624"/>
      <c r="V55" s="624"/>
      <c r="W55" s="624"/>
      <c r="X55" s="624"/>
      <c r="Y55" s="625"/>
      <c r="Z55" s="623"/>
      <c r="AA55" s="624"/>
      <c r="AB55" s="624"/>
      <c r="AC55" s="624"/>
      <c r="AD55" s="624"/>
      <c r="AE55" s="624"/>
      <c r="AF55" s="625"/>
      <c r="AG55" s="623"/>
      <c r="AH55" s="624"/>
      <c r="AI55" s="624"/>
      <c r="AJ55" s="624"/>
      <c r="AK55" s="624"/>
      <c r="AL55" s="624"/>
      <c r="AM55" s="625"/>
      <c r="AN55" s="623"/>
      <c r="AO55" s="624"/>
      <c r="AP55" s="624"/>
      <c r="AQ55" s="624"/>
      <c r="AR55" s="624"/>
      <c r="AS55" s="624"/>
      <c r="AT55" s="625"/>
      <c r="AU55" s="623"/>
      <c r="AV55" s="624"/>
      <c r="AW55" s="624"/>
      <c r="AX55" s="624"/>
      <c r="AY55" s="624"/>
      <c r="AZ55" s="624"/>
      <c r="BA55" s="625"/>
      <c r="BB55" s="494"/>
      <c r="BC55" s="495"/>
      <c r="BD55" s="495"/>
      <c r="BE55" s="495"/>
      <c r="BF55" s="495"/>
      <c r="BG55" s="495"/>
      <c r="BH55" s="495"/>
      <c r="BI55" s="495"/>
      <c r="BJ55" s="495"/>
      <c r="BK55" s="496"/>
    </row>
    <row r="56" spans="1:63" ht="14.25" customHeight="1">
      <c r="A56" s="330"/>
      <c r="B56" s="329"/>
      <c r="C56" s="329"/>
      <c r="D56" s="331"/>
      <c r="E56" s="626"/>
      <c r="F56" s="627"/>
      <c r="G56" s="627"/>
      <c r="H56" s="627"/>
      <c r="I56" s="627"/>
      <c r="J56" s="627"/>
      <c r="K56" s="628"/>
      <c r="L56" s="626"/>
      <c r="M56" s="627"/>
      <c r="N56" s="627"/>
      <c r="O56" s="627"/>
      <c r="P56" s="627"/>
      <c r="Q56" s="627"/>
      <c r="R56" s="628"/>
      <c r="S56" s="626"/>
      <c r="T56" s="627"/>
      <c r="U56" s="627"/>
      <c r="V56" s="627"/>
      <c r="W56" s="627"/>
      <c r="X56" s="627"/>
      <c r="Y56" s="628"/>
      <c r="Z56" s="626"/>
      <c r="AA56" s="627"/>
      <c r="AB56" s="627"/>
      <c r="AC56" s="627"/>
      <c r="AD56" s="627"/>
      <c r="AE56" s="627"/>
      <c r="AF56" s="628"/>
      <c r="AG56" s="626"/>
      <c r="AH56" s="627"/>
      <c r="AI56" s="627"/>
      <c r="AJ56" s="627"/>
      <c r="AK56" s="627"/>
      <c r="AL56" s="627"/>
      <c r="AM56" s="628"/>
      <c r="AN56" s="626"/>
      <c r="AO56" s="627"/>
      <c r="AP56" s="627"/>
      <c r="AQ56" s="627"/>
      <c r="AR56" s="627"/>
      <c r="AS56" s="627"/>
      <c r="AT56" s="628"/>
      <c r="AU56" s="626"/>
      <c r="AV56" s="627"/>
      <c r="AW56" s="627"/>
      <c r="AX56" s="627"/>
      <c r="AY56" s="627"/>
      <c r="AZ56" s="627"/>
      <c r="BA56" s="628"/>
      <c r="BB56" s="494"/>
      <c r="BC56" s="495"/>
      <c r="BD56" s="495"/>
      <c r="BE56" s="495"/>
      <c r="BF56" s="495"/>
      <c r="BG56" s="495"/>
      <c r="BH56" s="495"/>
      <c r="BI56" s="495"/>
      <c r="BJ56" s="495"/>
      <c r="BK56" s="496"/>
    </row>
    <row r="57" spans="1:63" ht="14.25" customHeight="1">
      <c r="A57" s="524">
        <v>0.16666666666666666</v>
      </c>
      <c r="B57" s="525"/>
      <c r="C57" s="525"/>
      <c r="D57" s="527"/>
      <c r="E57" s="623"/>
      <c r="F57" s="624"/>
      <c r="G57" s="624"/>
      <c r="H57" s="624"/>
      <c r="I57" s="624"/>
      <c r="J57" s="624"/>
      <c r="K57" s="625"/>
      <c r="L57" s="623"/>
      <c r="M57" s="624"/>
      <c r="N57" s="624"/>
      <c r="O57" s="624"/>
      <c r="P57" s="624"/>
      <c r="Q57" s="624"/>
      <c r="R57" s="625"/>
      <c r="S57" s="623"/>
      <c r="T57" s="624"/>
      <c r="U57" s="624"/>
      <c r="V57" s="624"/>
      <c r="W57" s="624"/>
      <c r="X57" s="624"/>
      <c r="Y57" s="625"/>
      <c r="Z57" s="623"/>
      <c r="AA57" s="624"/>
      <c r="AB57" s="624"/>
      <c r="AC57" s="624"/>
      <c r="AD57" s="624"/>
      <c r="AE57" s="624"/>
      <c r="AF57" s="625"/>
      <c r="AG57" s="623"/>
      <c r="AH57" s="624"/>
      <c r="AI57" s="624"/>
      <c r="AJ57" s="624"/>
      <c r="AK57" s="624"/>
      <c r="AL57" s="624"/>
      <c r="AM57" s="625"/>
      <c r="AN57" s="623"/>
      <c r="AO57" s="624"/>
      <c r="AP57" s="624"/>
      <c r="AQ57" s="624"/>
      <c r="AR57" s="624"/>
      <c r="AS57" s="624"/>
      <c r="AT57" s="625"/>
      <c r="AU57" s="623"/>
      <c r="AV57" s="624"/>
      <c r="AW57" s="624"/>
      <c r="AX57" s="624"/>
      <c r="AY57" s="624"/>
      <c r="AZ57" s="624"/>
      <c r="BA57" s="625"/>
      <c r="BB57" s="494"/>
      <c r="BC57" s="495"/>
      <c r="BD57" s="495"/>
      <c r="BE57" s="495"/>
      <c r="BF57" s="495"/>
      <c r="BG57" s="495"/>
      <c r="BH57" s="495"/>
      <c r="BI57" s="495"/>
      <c r="BJ57" s="495"/>
      <c r="BK57" s="496"/>
    </row>
    <row r="58" spans="1:63" ht="14.25" customHeight="1">
      <c r="A58" s="528"/>
      <c r="B58" s="529"/>
      <c r="C58" s="529"/>
      <c r="D58" s="530"/>
      <c r="E58" s="622"/>
      <c r="F58" s="622"/>
      <c r="G58" s="622"/>
      <c r="H58" s="622"/>
      <c r="I58" s="622"/>
      <c r="J58" s="622"/>
      <c r="K58" s="622"/>
      <c r="L58" s="622"/>
      <c r="M58" s="622"/>
      <c r="N58" s="622"/>
      <c r="O58" s="622"/>
      <c r="P58" s="622"/>
      <c r="Q58" s="622"/>
      <c r="R58" s="622"/>
      <c r="S58" s="622"/>
      <c r="T58" s="622"/>
      <c r="U58" s="622"/>
      <c r="V58" s="622"/>
      <c r="W58" s="622"/>
      <c r="X58" s="622"/>
      <c r="Y58" s="622"/>
      <c r="Z58" s="622"/>
      <c r="AA58" s="622"/>
      <c r="AB58" s="622"/>
      <c r="AC58" s="622"/>
      <c r="AD58" s="622"/>
      <c r="AE58" s="622"/>
      <c r="AF58" s="622"/>
      <c r="AG58" s="622"/>
      <c r="AH58" s="622"/>
      <c r="AI58" s="622"/>
      <c r="AJ58" s="622"/>
      <c r="AK58" s="622"/>
      <c r="AL58" s="622"/>
      <c r="AM58" s="622"/>
      <c r="AN58" s="622"/>
      <c r="AO58" s="622"/>
      <c r="AP58" s="622"/>
      <c r="AQ58" s="622"/>
      <c r="AR58" s="622"/>
      <c r="AS58" s="622"/>
      <c r="AT58" s="622"/>
      <c r="AU58" s="622"/>
      <c r="AV58" s="622"/>
      <c r="AW58" s="622"/>
      <c r="AX58" s="622"/>
      <c r="AY58" s="622"/>
      <c r="AZ58" s="622"/>
      <c r="BA58" s="622"/>
      <c r="BB58" s="494"/>
      <c r="BC58" s="495"/>
      <c r="BD58" s="495"/>
      <c r="BE58" s="495"/>
      <c r="BF58" s="495"/>
      <c r="BG58" s="495"/>
      <c r="BH58" s="495"/>
      <c r="BI58" s="495"/>
      <c r="BJ58" s="495"/>
      <c r="BK58" s="496"/>
    </row>
    <row r="59" spans="1:63" ht="6.75" customHeight="1"/>
    <row r="60" spans="1:63" ht="6.75" customHeight="1"/>
  </sheetData>
  <sheetProtection formatCells="0" selectLockedCells="1"/>
  <mergeCells count="401">
    <mergeCell ref="BF1:BK1"/>
    <mergeCell ref="I4:U4"/>
    <mergeCell ref="AD4:AP4"/>
    <mergeCell ref="AY4:BK4"/>
    <mergeCell ref="AY5:BK5"/>
    <mergeCell ref="E11:K11"/>
    <mergeCell ref="L11:R11"/>
    <mergeCell ref="S11:Y11"/>
    <mergeCell ref="Z11:AF11"/>
    <mergeCell ref="AG11:AM11"/>
    <mergeCell ref="BB11:BK11"/>
    <mergeCell ref="A13:D14"/>
    <mergeCell ref="E13:K13"/>
    <mergeCell ref="L13:R13"/>
    <mergeCell ref="S13:Y13"/>
    <mergeCell ref="Z13:AF13"/>
    <mergeCell ref="AG13:AM13"/>
    <mergeCell ref="AN11:AT11"/>
    <mergeCell ref="AU11:BA11"/>
    <mergeCell ref="A12:D12"/>
    <mergeCell ref="E12:K12"/>
    <mergeCell ref="L12:R12"/>
    <mergeCell ref="S12:Y12"/>
    <mergeCell ref="Z12:AF12"/>
    <mergeCell ref="AG12:AM12"/>
    <mergeCell ref="AN12:AT12"/>
    <mergeCell ref="AU12:BA12"/>
    <mergeCell ref="AN13:AT13"/>
    <mergeCell ref="AU13:BA13"/>
    <mergeCell ref="E14:K14"/>
    <mergeCell ref="L14:R14"/>
    <mergeCell ref="S14:Y14"/>
    <mergeCell ref="Z14:AF14"/>
    <mergeCell ref="AG14:AM14"/>
    <mergeCell ref="AN14:AT14"/>
    <mergeCell ref="AU14:BA14"/>
    <mergeCell ref="A17:D18"/>
    <mergeCell ref="E17:K17"/>
    <mergeCell ref="L17:R17"/>
    <mergeCell ref="S17:Y17"/>
    <mergeCell ref="Z17:AF17"/>
    <mergeCell ref="AG17:AM17"/>
    <mergeCell ref="AU15:BA15"/>
    <mergeCell ref="E16:K16"/>
    <mergeCell ref="L16:R16"/>
    <mergeCell ref="S16:Y16"/>
    <mergeCell ref="Z16:AF16"/>
    <mergeCell ref="AG16:AM16"/>
    <mergeCell ref="AN16:AT16"/>
    <mergeCell ref="AU16:BA16"/>
    <mergeCell ref="E15:K15"/>
    <mergeCell ref="L15:R15"/>
    <mergeCell ref="S15:Y15"/>
    <mergeCell ref="Z15:AF15"/>
    <mergeCell ref="AG15:AM15"/>
    <mergeCell ref="AN15:AT15"/>
    <mergeCell ref="AN17:AT17"/>
    <mergeCell ref="AU17:BA17"/>
    <mergeCell ref="E18:K18"/>
    <mergeCell ref="L18:R18"/>
    <mergeCell ref="S18:Y18"/>
    <mergeCell ref="Z18:AF18"/>
    <mergeCell ref="AG18:AM18"/>
    <mergeCell ref="AN18:AT18"/>
    <mergeCell ref="AU18:BA18"/>
    <mergeCell ref="A21:D22"/>
    <mergeCell ref="E21:K21"/>
    <mergeCell ref="L21:R21"/>
    <mergeCell ref="S21:Y21"/>
    <mergeCell ref="Z21:AF21"/>
    <mergeCell ref="AG21:AM21"/>
    <mergeCell ref="AU19:BA19"/>
    <mergeCell ref="E20:K20"/>
    <mergeCell ref="L20:R20"/>
    <mergeCell ref="S20:Y20"/>
    <mergeCell ref="Z20:AF20"/>
    <mergeCell ref="AG20:AM20"/>
    <mergeCell ref="AN20:AT20"/>
    <mergeCell ref="AU20:BA20"/>
    <mergeCell ref="E19:K19"/>
    <mergeCell ref="L19:R19"/>
    <mergeCell ref="S19:Y19"/>
    <mergeCell ref="Z19:AF19"/>
    <mergeCell ref="AG19:AM19"/>
    <mergeCell ref="AN19:AT19"/>
    <mergeCell ref="AN21:AT21"/>
    <mergeCell ref="AU21:BA21"/>
    <mergeCell ref="E22:K22"/>
    <mergeCell ref="L22:R22"/>
    <mergeCell ref="S22:Y22"/>
    <mergeCell ref="Z22:AF22"/>
    <mergeCell ref="AG22:AM22"/>
    <mergeCell ref="AN22:AT22"/>
    <mergeCell ref="AU22:BA22"/>
    <mergeCell ref="A25:D26"/>
    <mergeCell ref="E25:K25"/>
    <mergeCell ref="L25:R25"/>
    <mergeCell ref="S25:Y25"/>
    <mergeCell ref="Z25:AF25"/>
    <mergeCell ref="AG25:AM25"/>
    <mergeCell ref="AU23:BA23"/>
    <mergeCell ref="E24:K24"/>
    <mergeCell ref="L24:R24"/>
    <mergeCell ref="S24:Y24"/>
    <mergeCell ref="Z24:AF24"/>
    <mergeCell ref="AG24:AM24"/>
    <mergeCell ref="AN24:AT24"/>
    <mergeCell ref="AU24:BA24"/>
    <mergeCell ref="E23:K23"/>
    <mergeCell ref="L23:R23"/>
    <mergeCell ref="S23:Y23"/>
    <mergeCell ref="Z23:AF23"/>
    <mergeCell ref="AG23:AM23"/>
    <mergeCell ref="AN23:AT23"/>
    <mergeCell ref="AN25:AT25"/>
    <mergeCell ref="AU25:BA25"/>
    <mergeCell ref="E26:K26"/>
    <mergeCell ref="L26:R26"/>
    <mergeCell ref="S26:Y26"/>
    <mergeCell ref="Z26:AF26"/>
    <mergeCell ref="AG26:AM26"/>
    <mergeCell ref="AN26:AT26"/>
    <mergeCell ref="AU26:BA26"/>
    <mergeCell ref="A29:D30"/>
    <mergeCell ref="E29:K29"/>
    <mergeCell ref="L29:R29"/>
    <mergeCell ref="S29:Y29"/>
    <mergeCell ref="Z29:AF29"/>
    <mergeCell ref="AG29:AM29"/>
    <mergeCell ref="AU27:BA27"/>
    <mergeCell ref="E28:K28"/>
    <mergeCell ref="L28:R28"/>
    <mergeCell ref="S28:Y28"/>
    <mergeCell ref="Z28:AF28"/>
    <mergeCell ref="AG28:AM28"/>
    <mergeCell ref="AN28:AT28"/>
    <mergeCell ref="AU28:BA28"/>
    <mergeCell ref="E27:K27"/>
    <mergeCell ref="L27:R27"/>
    <mergeCell ref="S27:Y27"/>
    <mergeCell ref="Z27:AF27"/>
    <mergeCell ref="AG27:AM27"/>
    <mergeCell ref="AN27:AT27"/>
    <mergeCell ref="AN29:AT29"/>
    <mergeCell ref="AU29:BA29"/>
    <mergeCell ref="E30:K30"/>
    <mergeCell ref="L30:R30"/>
    <mergeCell ref="S30:Y30"/>
    <mergeCell ref="Z30:AF30"/>
    <mergeCell ref="AG30:AM30"/>
    <mergeCell ref="AN30:AT30"/>
    <mergeCell ref="AU30:BA30"/>
    <mergeCell ref="A33:D34"/>
    <mergeCell ref="E33:K33"/>
    <mergeCell ref="L33:R33"/>
    <mergeCell ref="S33:Y33"/>
    <mergeCell ref="Z33:AF33"/>
    <mergeCell ref="AG33:AM33"/>
    <mergeCell ref="AU31:BA31"/>
    <mergeCell ref="E32:K32"/>
    <mergeCell ref="L32:R32"/>
    <mergeCell ref="S32:Y32"/>
    <mergeCell ref="Z32:AF32"/>
    <mergeCell ref="AG32:AM32"/>
    <mergeCell ref="AN32:AT32"/>
    <mergeCell ref="AU32:BA32"/>
    <mergeCell ref="E31:K31"/>
    <mergeCell ref="L31:R31"/>
    <mergeCell ref="S31:Y31"/>
    <mergeCell ref="Z31:AF31"/>
    <mergeCell ref="AG31:AM31"/>
    <mergeCell ref="AN31:AT31"/>
    <mergeCell ref="AN33:AT33"/>
    <mergeCell ref="AU33:BA33"/>
    <mergeCell ref="E34:K34"/>
    <mergeCell ref="L34:R34"/>
    <mergeCell ref="S34:Y34"/>
    <mergeCell ref="Z34:AF34"/>
    <mergeCell ref="AG34:AM34"/>
    <mergeCell ref="AN34:AT34"/>
    <mergeCell ref="AU34:BA34"/>
    <mergeCell ref="A37:D38"/>
    <mergeCell ref="E37:K37"/>
    <mergeCell ref="L37:R37"/>
    <mergeCell ref="S37:Y37"/>
    <mergeCell ref="Z37:AF37"/>
    <mergeCell ref="AG37:AM37"/>
    <mergeCell ref="AU35:BA35"/>
    <mergeCell ref="E36:K36"/>
    <mergeCell ref="L36:R36"/>
    <mergeCell ref="S36:Y36"/>
    <mergeCell ref="Z36:AF36"/>
    <mergeCell ref="AG36:AM36"/>
    <mergeCell ref="AN36:AT36"/>
    <mergeCell ref="AU36:BA36"/>
    <mergeCell ref="E35:K35"/>
    <mergeCell ref="L35:R35"/>
    <mergeCell ref="S35:Y35"/>
    <mergeCell ref="Z35:AF35"/>
    <mergeCell ref="AG35:AM35"/>
    <mergeCell ref="AN35:AT35"/>
    <mergeCell ref="AN37:AT37"/>
    <mergeCell ref="AU37:BA37"/>
    <mergeCell ref="E38:K38"/>
    <mergeCell ref="L38:R38"/>
    <mergeCell ref="S38:Y38"/>
    <mergeCell ref="Z38:AF38"/>
    <mergeCell ref="AG38:AM38"/>
    <mergeCell ref="AN38:AT38"/>
    <mergeCell ref="AU38:BA38"/>
    <mergeCell ref="A41:D42"/>
    <mergeCell ref="E41:K41"/>
    <mergeCell ref="L41:R41"/>
    <mergeCell ref="S41:Y41"/>
    <mergeCell ref="Z41:AF41"/>
    <mergeCell ref="AG41:AM41"/>
    <mergeCell ref="AU39:BA39"/>
    <mergeCell ref="E40:K40"/>
    <mergeCell ref="L40:R40"/>
    <mergeCell ref="S40:Y40"/>
    <mergeCell ref="Z40:AF40"/>
    <mergeCell ref="AG40:AM40"/>
    <mergeCell ref="AN40:AT40"/>
    <mergeCell ref="AU40:BA40"/>
    <mergeCell ref="E39:K39"/>
    <mergeCell ref="L39:R39"/>
    <mergeCell ref="S39:Y39"/>
    <mergeCell ref="Z39:AF39"/>
    <mergeCell ref="AG39:AM39"/>
    <mergeCell ref="AN39:AT39"/>
    <mergeCell ref="AN41:AT41"/>
    <mergeCell ref="AU41:BA41"/>
    <mergeCell ref="E42:K42"/>
    <mergeCell ref="L42:R42"/>
    <mergeCell ref="S42:Y42"/>
    <mergeCell ref="Z42:AF42"/>
    <mergeCell ref="AG42:AM42"/>
    <mergeCell ref="AN42:AT42"/>
    <mergeCell ref="AU42:BA42"/>
    <mergeCell ref="A45:D46"/>
    <mergeCell ref="E45:K45"/>
    <mergeCell ref="L45:R45"/>
    <mergeCell ref="S45:Y45"/>
    <mergeCell ref="Z45:AF45"/>
    <mergeCell ref="AG45:AM45"/>
    <mergeCell ref="AU43:BA43"/>
    <mergeCell ref="E44:K44"/>
    <mergeCell ref="L44:R44"/>
    <mergeCell ref="S44:Y44"/>
    <mergeCell ref="Z44:AF44"/>
    <mergeCell ref="AG44:AM44"/>
    <mergeCell ref="AN44:AT44"/>
    <mergeCell ref="AU44:BA44"/>
    <mergeCell ref="E43:K43"/>
    <mergeCell ref="L43:R43"/>
    <mergeCell ref="S43:Y43"/>
    <mergeCell ref="Z43:AF43"/>
    <mergeCell ref="AG43:AM43"/>
    <mergeCell ref="AN43:AT43"/>
    <mergeCell ref="AN45:AT45"/>
    <mergeCell ref="AU45:BA45"/>
    <mergeCell ref="E46:K46"/>
    <mergeCell ref="L46:R46"/>
    <mergeCell ref="S46:Y46"/>
    <mergeCell ref="Z46:AF46"/>
    <mergeCell ref="AG46:AM46"/>
    <mergeCell ref="AN46:AT46"/>
    <mergeCell ref="AU46:BA46"/>
    <mergeCell ref="A49:D50"/>
    <mergeCell ref="E49:K49"/>
    <mergeCell ref="L49:R49"/>
    <mergeCell ref="S49:Y49"/>
    <mergeCell ref="Z49:AF49"/>
    <mergeCell ref="AG49:AM49"/>
    <mergeCell ref="AU47:BA47"/>
    <mergeCell ref="E48:K48"/>
    <mergeCell ref="L48:R48"/>
    <mergeCell ref="S48:Y48"/>
    <mergeCell ref="Z48:AF48"/>
    <mergeCell ref="AG48:AM48"/>
    <mergeCell ref="AN48:AT48"/>
    <mergeCell ref="AU48:BA48"/>
    <mergeCell ref="E47:K47"/>
    <mergeCell ref="L47:R47"/>
    <mergeCell ref="S47:Y47"/>
    <mergeCell ref="Z47:AF47"/>
    <mergeCell ref="AG47:AM47"/>
    <mergeCell ref="AN47:AT47"/>
    <mergeCell ref="AN49:AT49"/>
    <mergeCell ref="AU49:BA49"/>
    <mergeCell ref="E50:K50"/>
    <mergeCell ref="L50:R50"/>
    <mergeCell ref="S50:Y50"/>
    <mergeCell ref="Z50:AF50"/>
    <mergeCell ref="AG50:AM50"/>
    <mergeCell ref="AN50:AT50"/>
    <mergeCell ref="AU50:BA50"/>
    <mergeCell ref="A53:D54"/>
    <mergeCell ref="E53:K53"/>
    <mergeCell ref="L53:R53"/>
    <mergeCell ref="S53:Y53"/>
    <mergeCell ref="Z53:AF53"/>
    <mergeCell ref="AG53:AM53"/>
    <mergeCell ref="AU51:BA51"/>
    <mergeCell ref="E52:K52"/>
    <mergeCell ref="L52:R52"/>
    <mergeCell ref="S52:Y52"/>
    <mergeCell ref="Z52:AF52"/>
    <mergeCell ref="AG52:AM52"/>
    <mergeCell ref="AN52:AT52"/>
    <mergeCell ref="AU52:BA52"/>
    <mergeCell ref="E51:K51"/>
    <mergeCell ref="L51:R51"/>
    <mergeCell ref="S51:Y51"/>
    <mergeCell ref="Z51:AF51"/>
    <mergeCell ref="AG51:AM51"/>
    <mergeCell ref="AN51:AT51"/>
    <mergeCell ref="AN53:AT53"/>
    <mergeCell ref="AU53:BA53"/>
    <mergeCell ref="E54:K54"/>
    <mergeCell ref="L54:R54"/>
    <mergeCell ref="S54:Y54"/>
    <mergeCell ref="Z54:AF54"/>
    <mergeCell ref="AG54:AM54"/>
    <mergeCell ref="AN54:AT54"/>
    <mergeCell ref="AU54:BA54"/>
    <mergeCell ref="A57:D58"/>
    <mergeCell ref="E57:K57"/>
    <mergeCell ref="L57:R57"/>
    <mergeCell ref="S57:Y57"/>
    <mergeCell ref="Z57:AF57"/>
    <mergeCell ref="AG57:AM57"/>
    <mergeCell ref="AU55:BA55"/>
    <mergeCell ref="E56:K56"/>
    <mergeCell ref="L56:R56"/>
    <mergeCell ref="S56:Y56"/>
    <mergeCell ref="Z56:AF56"/>
    <mergeCell ref="AG56:AM56"/>
    <mergeCell ref="AN56:AT56"/>
    <mergeCell ref="AU56:BA56"/>
    <mergeCell ref="E55:K55"/>
    <mergeCell ref="L55:R55"/>
    <mergeCell ref="S55:Y55"/>
    <mergeCell ref="Z55:AF55"/>
    <mergeCell ref="AG55:AM55"/>
    <mergeCell ref="AN55:AT55"/>
    <mergeCell ref="AN57:AT57"/>
    <mergeCell ref="AU57:BA57"/>
    <mergeCell ref="E58:K58"/>
    <mergeCell ref="L58:R58"/>
    <mergeCell ref="S58:Y58"/>
    <mergeCell ref="Z58:AF58"/>
    <mergeCell ref="AG58:AM58"/>
    <mergeCell ref="AN58:AT58"/>
    <mergeCell ref="AU58:BA58"/>
    <mergeCell ref="BB17:BK17"/>
    <mergeCell ref="BB18:BK18"/>
    <mergeCell ref="BB19:BK19"/>
    <mergeCell ref="BB20:BK20"/>
    <mergeCell ref="BB21:BK21"/>
    <mergeCell ref="BB22:BK22"/>
    <mergeCell ref="BB33:BK33"/>
    <mergeCell ref="BB35:BK35"/>
    <mergeCell ref="BB42:BK42"/>
    <mergeCell ref="BB43:BK43"/>
    <mergeCell ref="BB44:BK44"/>
    <mergeCell ref="BB45:BK45"/>
    <mergeCell ref="BB46:BK46"/>
    <mergeCell ref="BB47:BK47"/>
    <mergeCell ref="BB36:BK36"/>
    <mergeCell ref="BB37:BK37"/>
    <mergeCell ref="BB38:BK38"/>
    <mergeCell ref="BB39:BK39"/>
    <mergeCell ref="BB40:BK40"/>
    <mergeCell ref="BB12:BK12"/>
    <mergeCell ref="BB13:BK13"/>
    <mergeCell ref="BB14:BK14"/>
    <mergeCell ref="BB15:BK15"/>
    <mergeCell ref="BB16:BK16"/>
    <mergeCell ref="BB29:BK29"/>
    <mergeCell ref="BB30:BK30"/>
    <mergeCell ref="BB31:BK31"/>
    <mergeCell ref="BB32:BK32"/>
    <mergeCell ref="BB23:BK23"/>
    <mergeCell ref="BB24:BK24"/>
    <mergeCell ref="BB25:BK25"/>
    <mergeCell ref="BB26:BK26"/>
    <mergeCell ref="BB27:BK27"/>
    <mergeCell ref="BB28:BK28"/>
    <mergeCell ref="BB41:BK41"/>
    <mergeCell ref="BB54:BK54"/>
    <mergeCell ref="BB55:BK55"/>
    <mergeCell ref="BB56:BK56"/>
    <mergeCell ref="BB57:BK57"/>
    <mergeCell ref="BB58:BK58"/>
    <mergeCell ref="BB48:BK48"/>
    <mergeCell ref="BB49:BK49"/>
    <mergeCell ref="BB50:BK50"/>
    <mergeCell ref="BB51:BK51"/>
    <mergeCell ref="BB52:BK52"/>
    <mergeCell ref="BB53:BK53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60"/>
  <sheetViews>
    <sheetView showGridLines="0" view="pageBreakPreview" zoomScale="80" zoomScaleNormal="100" zoomScaleSheetLayoutView="80" workbookViewId="0">
      <selection activeCell="BD26" sqref="BD26"/>
    </sheetView>
  </sheetViews>
  <sheetFormatPr defaultColWidth="2.125" defaultRowHeight="13.5"/>
  <cols>
    <col min="1" max="53" width="3.125" style="6" customWidth="1"/>
    <col min="54" max="54" width="0.125" style="6" customWidth="1"/>
    <col min="55" max="55" width="5.625" style="6" customWidth="1"/>
    <col min="56" max="63" width="3.125" style="6" customWidth="1"/>
    <col min="64" max="16384" width="2.125" style="6"/>
  </cols>
  <sheetData>
    <row r="1" spans="1:63" ht="27.75" customHeight="1">
      <c r="BF1" s="632" t="s">
        <v>38</v>
      </c>
      <c r="BG1" s="633"/>
      <c r="BH1" s="633"/>
      <c r="BI1" s="633"/>
      <c r="BJ1" s="633"/>
      <c r="BK1" s="634"/>
    </row>
    <row r="2" spans="1:63" ht="18">
      <c r="A2" s="2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</row>
    <row r="3" spans="1:63" ht="6.75" customHeight="1"/>
    <row r="4" spans="1:63" ht="19.5" customHeight="1">
      <c r="A4" s="14" t="s">
        <v>97</v>
      </c>
      <c r="B4" s="15"/>
      <c r="C4" s="15"/>
      <c r="D4" s="15"/>
      <c r="E4" s="15"/>
      <c r="F4" s="15"/>
      <c r="G4" s="15"/>
      <c r="H4" s="15"/>
      <c r="I4" s="635" t="str">
        <f>IF(入力シート!D3="","",入力シート!D3)</f>
        <v/>
      </c>
      <c r="J4" s="636"/>
      <c r="K4" s="636"/>
      <c r="L4" s="636"/>
      <c r="M4" s="636"/>
      <c r="N4" s="636"/>
      <c r="O4" s="636"/>
      <c r="P4" s="636"/>
      <c r="Q4" s="636"/>
      <c r="R4" s="636"/>
      <c r="S4" s="636"/>
      <c r="T4" s="636"/>
      <c r="U4" s="637"/>
      <c r="V4" s="15" t="s">
        <v>104</v>
      </c>
      <c r="W4" s="15"/>
      <c r="X4" s="15"/>
      <c r="Y4" s="15"/>
      <c r="Z4" s="15"/>
      <c r="AA4" s="15"/>
      <c r="AB4" s="15"/>
      <c r="AC4" s="15"/>
      <c r="AD4" s="638" t="str">
        <f>IF(入力シート!D20="","",IF(入力シート!D20="区分無","区分無","区分"&amp;入力シート!D20))</f>
        <v/>
      </c>
      <c r="AE4" s="639"/>
      <c r="AF4" s="639"/>
      <c r="AG4" s="639"/>
      <c r="AH4" s="639"/>
      <c r="AI4" s="639"/>
      <c r="AJ4" s="639"/>
      <c r="AK4" s="639"/>
      <c r="AL4" s="639"/>
      <c r="AM4" s="639"/>
      <c r="AN4" s="639"/>
      <c r="AO4" s="639"/>
      <c r="AP4" s="640"/>
      <c r="AQ4" s="15" t="s">
        <v>103</v>
      </c>
      <c r="AR4" s="15"/>
      <c r="AS4" s="15"/>
      <c r="AT4" s="15"/>
      <c r="AU4" s="15"/>
      <c r="AV4" s="15"/>
      <c r="AW4" s="15"/>
      <c r="AX4" s="15"/>
      <c r="AY4" s="641" t="str">
        <f>IF(入力シート!D24="","",入力シート!D24)</f>
        <v/>
      </c>
      <c r="AZ4" s="636"/>
      <c r="BA4" s="636"/>
      <c r="BB4" s="636"/>
      <c r="BC4" s="636"/>
      <c r="BD4" s="636"/>
      <c r="BE4" s="636"/>
      <c r="BF4" s="636"/>
      <c r="BG4" s="636"/>
      <c r="BH4" s="636"/>
      <c r="BI4" s="636"/>
      <c r="BJ4" s="636"/>
      <c r="BK4" s="637"/>
    </row>
    <row r="5" spans="1:63" s="11" customFormat="1" ht="19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14" t="s">
        <v>102</v>
      </c>
      <c r="AR5" s="15"/>
      <c r="AS5" s="15"/>
      <c r="AT5" s="15"/>
      <c r="AU5" s="15"/>
      <c r="AV5" s="15"/>
      <c r="AW5" s="15"/>
      <c r="AX5" s="31"/>
      <c r="AY5" s="641" t="str">
        <f>IF(入力シート!D25="","",入力シート!D25)</f>
        <v/>
      </c>
      <c r="AZ5" s="636"/>
      <c r="BA5" s="636"/>
      <c r="BB5" s="636"/>
      <c r="BC5" s="636"/>
      <c r="BD5" s="636"/>
      <c r="BE5" s="636"/>
      <c r="BF5" s="636"/>
      <c r="BG5" s="636"/>
      <c r="BH5" s="636"/>
      <c r="BI5" s="636"/>
      <c r="BJ5" s="636"/>
      <c r="BK5" s="637"/>
    </row>
    <row r="6" spans="1:63" s="8" customFormat="1" ht="6.75" customHeight="1"/>
    <row r="7" spans="1:63" s="8" customFormat="1" ht="6.75" customHeight="1"/>
    <row r="8" spans="1:63" s="8" customFormat="1" ht="6.75" customHeight="1"/>
    <row r="9" spans="1:63" ht="6.75" customHeight="1"/>
    <row r="10" spans="1:63" ht="14.25" customHeight="1">
      <c r="A10" s="16"/>
      <c r="B10" s="17"/>
      <c r="C10" s="17"/>
      <c r="D10" s="17"/>
      <c r="E10" s="18" t="s">
        <v>8</v>
      </c>
      <c r="F10" s="18"/>
      <c r="G10" s="18"/>
      <c r="H10" s="18"/>
      <c r="I10" s="18"/>
      <c r="J10" s="18"/>
      <c r="K10" s="18"/>
      <c r="L10" s="18" t="s">
        <v>9</v>
      </c>
      <c r="M10" s="18"/>
      <c r="N10" s="18"/>
      <c r="O10" s="18"/>
      <c r="P10" s="18"/>
      <c r="Q10" s="18"/>
      <c r="R10" s="18"/>
      <c r="S10" s="18" t="s">
        <v>10</v>
      </c>
      <c r="T10" s="18"/>
      <c r="U10" s="18"/>
      <c r="V10" s="18"/>
      <c r="W10" s="18"/>
      <c r="X10" s="18"/>
      <c r="Y10" s="18"/>
      <c r="Z10" s="18" t="s">
        <v>11</v>
      </c>
      <c r="AA10" s="18"/>
      <c r="AB10" s="18"/>
      <c r="AC10" s="18"/>
      <c r="AD10" s="18"/>
      <c r="AE10" s="18"/>
      <c r="AF10" s="18"/>
      <c r="AG10" s="18" t="s">
        <v>12</v>
      </c>
      <c r="AH10" s="18"/>
      <c r="AI10" s="18"/>
      <c r="AJ10" s="18"/>
      <c r="AK10" s="18"/>
      <c r="AL10" s="18"/>
      <c r="AM10" s="18"/>
      <c r="AN10" s="18" t="s">
        <v>13</v>
      </c>
      <c r="AO10" s="18"/>
      <c r="AP10" s="18"/>
      <c r="AQ10" s="18"/>
      <c r="AR10" s="18"/>
      <c r="AS10" s="18"/>
      <c r="AT10" s="18"/>
      <c r="AU10" s="18" t="s">
        <v>14</v>
      </c>
      <c r="AV10" s="18"/>
      <c r="AW10" s="18"/>
      <c r="AX10" s="18"/>
      <c r="AY10" s="18"/>
      <c r="AZ10" s="18"/>
      <c r="BA10" s="18"/>
      <c r="BB10" s="18" t="s">
        <v>15</v>
      </c>
      <c r="BC10" s="18"/>
      <c r="BD10" s="18"/>
      <c r="BE10" s="18"/>
      <c r="BF10" s="18"/>
      <c r="BG10" s="18"/>
      <c r="BH10" s="18"/>
      <c r="BI10" s="18"/>
      <c r="BJ10" s="18"/>
      <c r="BK10" s="19"/>
    </row>
    <row r="11" spans="1:63" ht="14.25" customHeight="1">
      <c r="A11" s="20"/>
      <c r="B11" s="21"/>
      <c r="C11" s="21"/>
      <c r="D11" s="22"/>
      <c r="E11" s="642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3"/>
      <c r="AJ11" s="643"/>
      <c r="AK11" s="643"/>
      <c r="AL11" s="643"/>
      <c r="AM11" s="643"/>
      <c r="AN11" s="643"/>
      <c r="AO11" s="643"/>
      <c r="AP11" s="643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4"/>
      <c r="BB11" s="349" t="str">
        <f>IF(BC11="",IF('１_2計画案週'!BC12&lt;&gt;"",'１_2計画案週'!BC12,IF('１_2計画案週'!BB12="","",'１_2計画案週'!BB12)),"")</f>
        <v/>
      </c>
      <c r="BC11" s="235"/>
      <c r="BD11" s="350"/>
      <c r="BE11" s="350"/>
      <c r="BF11" s="350"/>
      <c r="BG11" s="350"/>
      <c r="BH11" s="350"/>
      <c r="BI11" s="350"/>
      <c r="BJ11" s="350"/>
      <c r="BK11" s="351"/>
    </row>
    <row r="12" spans="1:63" ht="14.25" customHeight="1">
      <c r="A12" s="526"/>
      <c r="B12" s="525"/>
      <c r="C12" s="525"/>
      <c r="D12" s="527"/>
      <c r="E12" s="645"/>
      <c r="F12" s="646"/>
      <c r="G12" s="646"/>
      <c r="H12" s="646"/>
      <c r="I12" s="646"/>
      <c r="J12" s="646"/>
      <c r="K12" s="646"/>
      <c r="L12" s="646"/>
      <c r="M12" s="646"/>
      <c r="N12" s="646"/>
      <c r="O12" s="646"/>
      <c r="P12" s="646"/>
      <c r="Q12" s="646"/>
      <c r="R12" s="646"/>
      <c r="S12" s="646"/>
      <c r="T12" s="646"/>
      <c r="U12" s="646"/>
      <c r="V12" s="646"/>
      <c r="W12" s="646"/>
      <c r="X12" s="646"/>
      <c r="Y12" s="646"/>
      <c r="Z12" s="646"/>
      <c r="AA12" s="646"/>
      <c r="AB12" s="646"/>
      <c r="AC12" s="646"/>
      <c r="AD12" s="646"/>
      <c r="AE12" s="646"/>
      <c r="AF12" s="646"/>
      <c r="AG12" s="646"/>
      <c r="AH12" s="646"/>
      <c r="AI12" s="646"/>
      <c r="AJ12" s="646"/>
      <c r="AK12" s="646"/>
      <c r="AL12" s="646"/>
      <c r="AM12" s="646"/>
      <c r="AN12" s="646"/>
      <c r="AO12" s="646"/>
      <c r="AP12" s="646"/>
      <c r="AQ12" s="646"/>
      <c r="AR12" s="646"/>
      <c r="AS12" s="646"/>
      <c r="AT12" s="646"/>
      <c r="AU12" s="646"/>
      <c r="AV12" s="646"/>
      <c r="AW12" s="646"/>
      <c r="AX12" s="646"/>
      <c r="AY12" s="646"/>
      <c r="AZ12" s="646"/>
      <c r="BA12" s="647"/>
      <c r="BB12" s="352" t="str">
        <f>IF(BC12="",IF('１_2計画案週'!BC13&lt;&gt;"",'１_2計画案週'!BC13,IF('１_2計画案週'!BB13="","",'１_2計画案週'!BB13)),"")</f>
        <v/>
      </c>
      <c r="BC12" s="226"/>
      <c r="BD12" s="345"/>
      <c r="BE12" s="345"/>
      <c r="BF12" s="345"/>
      <c r="BG12" s="345"/>
      <c r="BH12" s="345"/>
      <c r="BI12" s="345"/>
      <c r="BJ12" s="345"/>
      <c r="BK12" s="346"/>
    </row>
    <row r="13" spans="1:63" ht="14.25" customHeight="1">
      <c r="A13" s="524">
        <v>0.25</v>
      </c>
      <c r="B13" s="525"/>
      <c r="C13" s="525"/>
      <c r="D13" s="527"/>
      <c r="E13" s="645"/>
      <c r="F13" s="646"/>
      <c r="G13" s="646"/>
      <c r="H13" s="646"/>
      <c r="I13" s="646"/>
      <c r="J13" s="646"/>
      <c r="K13" s="646"/>
      <c r="L13" s="646"/>
      <c r="M13" s="646"/>
      <c r="N13" s="646"/>
      <c r="O13" s="646"/>
      <c r="P13" s="646"/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646"/>
      <c r="AB13" s="646"/>
      <c r="AC13" s="646"/>
      <c r="AD13" s="646"/>
      <c r="AE13" s="646"/>
      <c r="AF13" s="646"/>
      <c r="AG13" s="646"/>
      <c r="AH13" s="646"/>
      <c r="AI13" s="646"/>
      <c r="AJ13" s="646"/>
      <c r="AK13" s="646"/>
      <c r="AL13" s="646"/>
      <c r="AM13" s="646"/>
      <c r="AN13" s="646"/>
      <c r="AO13" s="646"/>
      <c r="AP13" s="646"/>
      <c r="AQ13" s="646"/>
      <c r="AR13" s="646"/>
      <c r="AS13" s="646"/>
      <c r="AT13" s="646"/>
      <c r="AU13" s="646"/>
      <c r="AV13" s="646"/>
      <c r="AW13" s="646"/>
      <c r="AX13" s="646"/>
      <c r="AY13" s="646"/>
      <c r="AZ13" s="646"/>
      <c r="BA13" s="647"/>
      <c r="BB13" s="352" t="str">
        <f>IF(BC13="",IF('１_2計画案週'!BC14&lt;&gt;"",'１_2計画案週'!BC14,IF('１_2計画案週'!BB14="","",'１_2計画案週'!BB14)),"")</f>
        <v/>
      </c>
      <c r="BC13" s="226"/>
      <c r="BD13" s="345"/>
      <c r="BE13" s="345"/>
      <c r="BF13" s="345"/>
      <c r="BG13" s="345"/>
      <c r="BH13" s="345"/>
      <c r="BI13" s="345"/>
      <c r="BJ13" s="345"/>
      <c r="BK13" s="346"/>
    </row>
    <row r="14" spans="1:63" ht="14.25" customHeight="1">
      <c r="A14" s="526"/>
      <c r="B14" s="525"/>
      <c r="C14" s="525"/>
      <c r="D14" s="527"/>
      <c r="E14" s="645"/>
      <c r="F14" s="646"/>
      <c r="G14" s="646"/>
      <c r="H14" s="646"/>
      <c r="I14" s="646"/>
      <c r="J14" s="646"/>
      <c r="K14" s="646"/>
      <c r="L14" s="646"/>
      <c r="M14" s="646"/>
      <c r="N14" s="646"/>
      <c r="O14" s="646"/>
      <c r="P14" s="646"/>
      <c r="Q14" s="646"/>
      <c r="R14" s="646"/>
      <c r="S14" s="646"/>
      <c r="T14" s="646"/>
      <c r="U14" s="646"/>
      <c r="V14" s="646"/>
      <c r="W14" s="646"/>
      <c r="X14" s="646"/>
      <c r="Y14" s="646"/>
      <c r="Z14" s="646"/>
      <c r="AA14" s="646"/>
      <c r="AB14" s="646"/>
      <c r="AC14" s="646"/>
      <c r="AD14" s="646"/>
      <c r="AE14" s="646"/>
      <c r="AF14" s="646"/>
      <c r="AG14" s="646"/>
      <c r="AH14" s="646"/>
      <c r="AI14" s="646"/>
      <c r="AJ14" s="646"/>
      <c r="AK14" s="646"/>
      <c r="AL14" s="646"/>
      <c r="AM14" s="646"/>
      <c r="AN14" s="646"/>
      <c r="AO14" s="646"/>
      <c r="AP14" s="646"/>
      <c r="AQ14" s="646"/>
      <c r="AR14" s="646"/>
      <c r="AS14" s="646"/>
      <c r="AT14" s="646"/>
      <c r="AU14" s="646"/>
      <c r="AV14" s="646"/>
      <c r="AW14" s="646"/>
      <c r="AX14" s="646"/>
      <c r="AY14" s="646"/>
      <c r="AZ14" s="646"/>
      <c r="BA14" s="647"/>
      <c r="BB14" s="352" t="str">
        <f>IF(BC14="",IF('１_2計画案週'!BC15&lt;&gt;"",'１_2計画案週'!BC15,IF('１_2計画案週'!BB15="","",'１_2計画案週'!BB15)),"")</f>
        <v/>
      </c>
      <c r="BC14" s="226"/>
      <c r="BD14" s="345"/>
      <c r="BE14" s="345"/>
      <c r="BF14" s="345"/>
      <c r="BG14" s="345"/>
      <c r="BH14" s="345"/>
      <c r="BI14" s="345"/>
      <c r="BJ14" s="345"/>
      <c r="BK14" s="346"/>
    </row>
    <row r="15" spans="1:63" ht="14.25" customHeight="1">
      <c r="A15" s="24"/>
      <c r="B15" s="25"/>
      <c r="C15" s="25"/>
      <c r="D15" s="26"/>
      <c r="E15" s="645"/>
      <c r="F15" s="646"/>
      <c r="G15" s="646"/>
      <c r="H15" s="646"/>
      <c r="I15" s="646"/>
      <c r="J15" s="646"/>
      <c r="K15" s="646"/>
      <c r="L15" s="646"/>
      <c r="M15" s="646"/>
      <c r="N15" s="646"/>
      <c r="O15" s="646"/>
      <c r="P15" s="646"/>
      <c r="Q15" s="646"/>
      <c r="R15" s="646"/>
      <c r="S15" s="646"/>
      <c r="T15" s="646"/>
      <c r="U15" s="646"/>
      <c r="V15" s="646"/>
      <c r="W15" s="646"/>
      <c r="X15" s="646"/>
      <c r="Y15" s="646"/>
      <c r="Z15" s="646"/>
      <c r="AA15" s="646"/>
      <c r="AB15" s="646"/>
      <c r="AC15" s="646"/>
      <c r="AD15" s="646"/>
      <c r="AE15" s="646"/>
      <c r="AF15" s="646"/>
      <c r="AG15" s="646"/>
      <c r="AH15" s="646"/>
      <c r="AI15" s="646"/>
      <c r="AJ15" s="646"/>
      <c r="AK15" s="646"/>
      <c r="AL15" s="646"/>
      <c r="AM15" s="646"/>
      <c r="AN15" s="646"/>
      <c r="AO15" s="646"/>
      <c r="AP15" s="646"/>
      <c r="AQ15" s="646"/>
      <c r="AR15" s="646"/>
      <c r="AS15" s="646"/>
      <c r="AT15" s="646"/>
      <c r="AU15" s="646"/>
      <c r="AV15" s="646"/>
      <c r="AW15" s="646"/>
      <c r="AX15" s="646"/>
      <c r="AY15" s="646"/>
      <c r="AZ15" s="646"/>
      <c r="BA15" s="647"/>
      <c r="BB15" s="352" t="str">
        <f>IF(BC15="",IF('１_2計画案週'!BC16&lt;&gt;"",'１_2計画案週'!BC16,IF('１_2計画案週'!BB16="","",'１_2計画案週'!BB16)),"")</f>
        <v/>
      </c>
      <c r="BC15" s="226"/>
      <c r="BD15" s="345"/>
      <c r="BE15" s="345"/>
      <c r="BF15" s="345"/>
      <c r="BG15" s="345"/>
      <c r="BH15" s="345"/>
      <c r="BI15" s="345"/>
      <c r="BJ15" s="345"/>
      <c r="BK15" s="346"/>
    </row>
    <row r="16" spans="1:63" ht="14.25" customHeight="1">
      <c r="A16" s="24"/>
      <c r="B16" s="25"/>
      <c r="C16" s="25"/>
      <c r="D16" s="26"/>
      <c r="E16" s="645"/>
      <c r="F16" s="646"/>
      <c r="G16" s="646"/>
      <c r="H16" s="646"/>
      <c r="I16" s="646"/>
      <c r="J16" s="646"/>
      <c r="K16" s="646"/>
      <c r="L16" s="646"/>
      <c r="M16" s="646"/>
      <c r="N16" s="646"/>
      <c r="O16" s="646"/>
      <c r="P16" s="646"/>
      <c r="Q16" s="646"/>
      <c r="R16" s="646"/>
      <c r="S16" s="646"/>
      <c r="T16" s="646"/>
      <c r="U16" s="646"/>
      <c r="V16" s="646"/>
      <c r="W16" s="646"/>
      <c r="X16" s="646"/>
      <c r="Y16" s="646"/>
      <c r="Z16" s="646"/>
      <c r="AA16" s="646"/>
      <c r="AB16" s="646"/>
      <c r="AC16" s="646"/>
      <c r="AD16" s="646"/>
      <c r="AE16" s="646"/>
      <c r="AF16" s="646"/>
      <c r="AG16" s="646"/>
      <c r="AH16" s="646"/>
      <c r="AI16" s="646"/>
      <c r="AJ16" s="646"/>
      <c r="AK16" s="646"/>
      <c r="AL16" s="646"/>
      <c r="AM16" s="646"/>
      <c r="AN16" s="646"/>
      <c r="AO16" s="646"/>
      <c r="AP16" s="646"/>
      <c r="AQ16" s="646"/>
      <c r="AR16" s="646"/>
      <c r="AS16" s="646"/>
      <c r="AT16" s="646"/>
      <c r="AU16" s="646"/>
      <c r="AV16" s="646"/>
      <c r="AW16" s="646"/>
      <c r="AX16" s="646"/>
      <c r="AY16" s="646"/>
      <c r="AZ16" s="646"/>
      <c r="BA16" s="647"/>
      <c r="BB16" s="352" t="str">
        <f>IF(BC16="",IF('１_2計画案週'!BC17&lt;&gt;"",'１_2計画案週'!BC17,IF('１_2計画案週'!BB17="","",'１_2計画案週'!BB17)),"")</f>
        <v/>
      </c>
      <c r="BC16" s="226"/>
      <c r="BD16" s="345"/>
      <c r="BE16" s="345"/>
      <c r="BF16" s="345"/>
      <c r="BG16" s="345"/>
      <c r="BH16" s="345"/>
      <c r="BI16" s="345"/>
      <c r="BJ16" s="345"/>
      <c r="BK16" s="346"/>
    </row>
    <row r="17" spans="1:63" ht="14.25" customHeight="1">
      <c r="A17" s="524">
        <v>0.33333333333333331</v>
      </c>
      <c r="B17" s="525"/>
      <c r="C17" s="525"/>
      <c r="D17" s="527"/>
      <c r="E17" s="645"/>
      <c r="F17" s="646"/>
      <c r="G17" s="646"/>
      <c r="H17" s="646"/>
      <c r="I17" s="646"/>
      <c r="J17" s="646"/>
      <c r="K17" s="646"/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6"/>
      <c r="X17" s="646"/>
      <c r="Y17" s="646"/>
      <c r="Z17" s="646"/>
      <c r="AA17" s="646"/>
      <c r="AB17" s="646"/>
      <c r="AC17" s="646"/>
      <c r="AD17" s="646"/>
      <c r="AE17" s="646"/>
      <c r="AF17" s="646"/>
      <c r="AG17" s="646"/>
      <c r="AH17" s="646"/>
      <c r="AI17" s="646"/>
      <c r="AJ17" s="646"/>
      <c r="AK17" s="646"/>
      <c r="AL17" s="646"/>
      <c r="AM17" s="646"/>
      <c r="AN17" s="646"/>
      <c r="AO17" s="646"/>
      <c r="AP17" s="646"/>
      <c r="AQ17" s="646"/>
      <c r="AR17" s="646"/>
      <c r="AS17" s="646"/>
      <c r="AT17" s="646"/>
      <c r="AU17" s="646"/>
      <c r="AV17" s="646"/>
      <c r="AW17" s="646"/>
      <c r="AX17" s="646"/>
      <c r="AY17" s="646"/>
      <c r="AZ17" s="646"/>
      <c r="BA17" s="647"/>
      <c r="BB17" s="352" t="str">
        <f>IF(BC17="",IF('１_2計画案週'!BC18&lt;&gt;"",'１_2計画案週'!BC18,IF('１_2計画案週'!BB18="","",'１_2計画案週'!BB18)),"")</f>
        <v/>
      </c>
      <c r="BC17" s="226"/>
      <c r="BD17" s="345"/>
      <c r="BE17" s="345"/>
      <c r="BF17" s="345"/>
      <c r="BG17" s="345"/>
      <c r="BH17" s="345"/>
      <c r="BI17" s="345"/>
      <c r="BJ17" s="345"/>
      <c r="BK17" s="346"/>
    </row>
    <row r="18" spans="1:63" ht="14.25" customHeight="1">
      <c r="A18" s="526"/>
      <c r="B18" s="525"/>
      <c r="C18" s="525"/>
      <c r="D18" s="527"/>
      <c r="E18" s="645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646"/>
      <c r="Z18" s="646"/>
      <c r="AA18" s="646"/>
      <c r="AB18" s="646"/>
      <c r="AC18" s="646"/>
      <c r="AD18" s="646"/>
      <c r="AE18" s="646"/>
      <c r="AF18" s="646"/>
      <c r="AG18" s="646"/>
      <c r="AH18" s="646"/>
      <c r="AI18" s="646"/>
      <c r="AJ18" s="646"/>
      <c r="AK18" s="646"/>
      <c r="AL18" s="646"/>
      <c r="AM18" s="646"/>
      <c r="AN18" s="646"/>
      <c r="AO18" s="646"/>
      <c r="AP18" s="646"/>
      <c r="AQ18" s="646"/>
      <c r="AR18" s="646"/>
      <c r="AS18" s="646"/>
      <c r="AT18" s="646"/>
      <c r="AU18" s="646"/>
      <c r="AV18" s="646"/>
      <c r="AW18" s="646"/>
      <c r="AX18" s="646"/>
      <c r="AY18" s="646"/>
      <c r="AZ18" s="646"/>
      <c r="BA18" s="647"/>
      <c r="BB18" s="352" t="str">
        <f>IF(BC18="",IF('１_2計画案週'!BC19&lt;&gt;"",'１_2計画案週'!BC19,IF('１_2計画案週'!BB19="","",'１_2計画案週'!BB19)),"")</f>
        <v/>
      </c>
      <c r="BC18" s="226"/>
      <c r="BD18" s="345"/>
      <c r="BE18" s="345"/>
      <c r="BF18" s="345"/>
      <c r="BG18" s="345"/>
      <c r="BH18" s="345"/>
      <c r="BI18" s="345"/>
      <c r="BJ18" s="345"/>
      <c r="BK18" s="346"/>
    </row>
    <row r="19" spans="1:63" ht="14.25" customHeight="1">
      <c r="A19" s="24"/>
      <c r="B19" s="25"/>
      <c r="C19" s="25"/>
      <c r="D19" s="26"/>
      <c r="E19" s="645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646"/>
      <c r="Z19" s="646"/>
      <c r="AA19" s="646"/>
      <c r="AB19" s="646"/>
      <c r="AC19" s="646"/>
      <c r="AD19" s="646"/>
      <c r="AE19" s="646"/>
      <c r="AF19" s="646"/>
      <c r="AG19" s="646"/>
      <c r="AH19" s="646"/>
      <c r="AI19" s="646"/>
      <c r="AJ19" s="646"/>
      <c r="AK19" s="646"/>
      <c r="AL19" s="646"/>
      <c r="AM19" s="646"/>
      <c r="AN19" s="646"/>
      <c r="AO19" s="646"/>
      <c r="AP19" s="646"/>
      <c r="AQ19" s="646"/>
      <c r="AR19" s="646"/>
      <c r="AS19" s="646"/>
      <c r="AT19" s="646"/>
      <c r="AU19" s="646"/>
      <c r="AV19" s="646"/>
      <c r="AW19" s="646"/>
      <c r="AX19" s="646"/>
      <c r="AY19" s="646"/>
      <c r="AZ19" s="646"/>
      <c r="BA19" s="647"/>
      <c r="BB19" s="352" t="str">
        <f>IF(BC19="",IF('１_2計画案週'!BC20&lt;&gt;"",'１_2計画案週'!BC20,IF('１_2計画案週'!BB20="","",'１_2計画案週'!BB20)),"")</f>
        <v/>
      </c>
      <c r="BC19" s="226"/>
      <c r="BD19" s="345"/>
      <c r="BE19" s="345"/>
      <c r="BF19" s="345"/>
      <c r="BG19" s="345"/>
      <c r="BH19" s="345"/>
      <c r="BI19" s="345"/>
      <c r="BJ19" s="345"/>
      <c r="BK19" s="346"/>
    </row>
    <row r="20" spans="1:63" ht="14.25" customHeight="1">
      <c r="A20" s="24"/>
      <c r="B20" s="25"/>
      <c r="C20" s="25"/>
      <c r="D20" s="26"/>
      <c r="E20" s="645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646"/>
      <c r="Z20" s="646"/>
      <c r="AA20" s="646"/>
      <c r="AB20" s="646"/>
      <c r="AC20" s="646"/>
      <c r="AD20" s="646"/>
      <c r="AE20" s="646"/>
      <c r="AF20" s="646"/>
      <c r="AG20" s="646"/>
      <c r="AH20" s="646"/>
      <c r="AI20" s="646"/>
      <c r="AJ20" s="646"/>
      <c r="AK20" s="646"/>
      <c r="AL20" s="646"/>
      <c r="AM20" s="646"/>
      <c r="AN20" s="646"/>
      <c r="AO20" s="646"/>
      <c r="AP20" s="646"/>
      <c r="AQ20" s="646"/>
      <c r="AR20" s="646"/>
      <c r="AS20" s="646"/>
      <c r="AT20" s="646"/>
      <c r="AU20" s="646"/>
      <c r="AV20" s="646"/>
      <c r="AW20" s="646"/>
      <c r="AX20" s="646"/>
      <c r="AY20" s="646"/>
      <c r="AZ20" s="646"/>
      <c r="BA20" s="647"/>
      <c r="BB20" s="352" t="str">
        <f>IF(BC20="",IF('１_2計画案週'!BC21&lt;&gt;"",'１_2計画案週'!BC21,IF('１_2計画案週'!BB21="","",'１_2計画案週'!BB21)),"")</f>
        <v/>
      </c>
      <c r="BC20" s="226"/>
      <c r="BD20" s="345"/>
      <c r="BE20" s="345"/>
      <c r="BF20" s="345"/>
      <c r="BG20" s="345"/>
      <c r="BH20" s="345"/>
      <c r="BI20" s="345"/>
      <c r="BJ20" s="345"/>
      <c r="BK20" s="346"/>
    </row>
    <row r="21" spans="1:63" ht="14.25" customHeight="1">
      <c r="A21" s="524">
        <v>0.41666666666666669</v>
      </c>
      <c r="B21" s="525"/>
      <c r="C21" s="525"/>
      <c r="D21" s="527"/>
      <c r="E21" s="645"/>
      <c r="F21" s="646"/>
      <c r="G21" s="646"/>
      <c r="H21" s="646"/>
      <c r="I21" s="646"/>
      <c r="J21" s="646"/>
      <c r="K21" s="646"/>
      <c r="L21" s="646"/>
      <c r="M21" s="646"/>
      <c r="N21" s="646"/>
      <c r="O21" s="646"/>
      <c r="P21" s="646"/>
      <c r="Q21" s="646"/>
      <c r="R21" s="646"/>
      <c r="S21" s="646"/>
      <c r="T21" s="646"/>
      <c r="U21" s="646"/>
      <c r="V21" s="646"/>
      <c r="W21" s="646"/>
      <c r="X21" s="646"/>
      <c r="Y21" s="646"/>
      <c r="Z21" s="646"/>
      <c r="AA21" s="646"/>
      <c r="AB21" s="646"/>
      <c r="AC21" s="646"/>
      <c r="AD21" s="646"/>
      <c r="AE21" s="646"/>
      <c r="AF21" s="646"/>
      <c r="AG21" s="646"/>
      <c r="AH21" s="646"/>
      <c r="AI21" s="646"/>
      <c r="AJ21" s="646"/>
      <c r="AK21" s="646"/>
      <c r="AL21" s="646"/>
      <c r="AM21" s="646"/>
      <c r="AN21" s="646"/>
      <c r="AO21" s="646"/>
      <c r="AP21" s="646"/>
      <c r="AQ21" s="646"/>
      <c r="AR21" s="646"/>
      <c r="AS21" s="646"/>
      <c r="AT21" s="646"/>
      <c r="AU21" s="646"/>
      <c r="AV21" s="646"/>
      <c r="AW21" s="646"/>
      <c r="AX21" s="646"/>
      <c r="AY21" s="646"/>
      <c r="AZ21" s="646"/>
      <c r="BA21" s="647"/>
      <c r="BB21" s="352" t="str">
        <f>IF(BC21="",IF('１_2計画案週'!BC22&lt;&gt;"",'１_2計画案週'!BC22,IF('１_2計画案週'!BB22="","",'１_2計画案週'!BB22)),"")</f>
        <v/>
      </c>
      <c r="BC21" s="226"/>
      <c r="BD21" s="345"/>
      <c r="BE21" s="345"/>
      <c r="BF21" s="345"/>
      <c r="BG21" s="345"/>
      <c r="BH21" s="345"/>
      <c r="BI21" s="345"/>
      <c r="BJ21" s="345"/>
      <c r="BK21" s="346"/>
    </row>
    <row r="22" spans="1:63" ht="14.25" customHeight="1">
      <c r="A22" s="526"/>
      <c r="B22" s="525"/>
      <c r="C22" s="525"/>
      <c r="D22" s="527"/>
      <c r="E22" s="645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6"/>
      <c r="AC22" s="646"/>
      <c r="AD22" s="646"/>
      <c r="AE22" s="646"/>
      <c r="AF22" s="646"/>
      <c r="AG22" s="646"/>
      <c r="AH22" s="646"/>
      <c r="AI22" s="646"/>
      <c r="AJ22" s="646"/>
      <c r="AK22" s="646"/>
      <c r="AL22" s="646"/>
      <c r="AM22" s="646"/>
      <c r="AN22" s="646"/>
      <c r="AO22" s="646"/>
      <c r="AP22" s="646"/>
      <c r="AQ22" s="646"/>
      <c r="AR22" s="646"/>
      <c r="AS22" s="646"/>
      <c r="AT22" s="646"/>
      <c r="AU22" s="646"/>
      <c r="AV22" s="646"/>
      <c r="AW22" s="646"/>
      <c r="AX22" s="646"/>
      <c r="AY22" s="646"/>
      <c r="AZ22" s="646"/>
      <c r="BA22" s="647"/>
      <c r="BB22" s="352" t="str">
        <f>IF(BC22="",IF('１_2計画案週'!BC23&lt;&gt;"",'１_2計画案週'!BC23,IF('１_2計画案週'!BB23="","",'１_2計画案週'!BB23)),"")</f>
        <v/>
      </c>
      <c r="BC22" s="226"/>
      <c r="BD22" s="345"/>
      <c r="BE22" s="345"/>
      <c r="BF22" s="345"/>
      <c r="BG22" s="345"/>
      <c r="BH22" s="345"/>
      <c r="BI22" s="345"/>
      <c r="BJ22" s="345"/>
      <c r="BK22" s="346"/>
    </row>
    <row r="23" spans="1:63" ht="14.25" customHeight="1">
      <c r="A23" s="24"/>
      <c r="B23" s="25"/>
      <c r="C23" s="25"/>
      <c r="D23" s="26"/>
      <c r="E23" s="645"/>
      <c r="F23" s="646"/>
      <c r="G23" s="646"/>
      <c r="H23" s="646"/>
      <c r="I23" s="646"/>
      <c r="J23" s="646"/>
      <c r="K23" s="646"/>
      <c r="L23" s="646"/>
      <c r="M23" s="646"/>
      <c r="N23" s="646"/>
      <c r="O23" s="646"/>
      <c r="P23" s="646"/>
      <c r="Q23" s="646"/>
      <c r="R23" s="646"/>
      <c r="S23" s="646"/>
      <c r="T23" s="646"/>
      <c r="U23" s="646"/>
      <c r="V23" s="646"/>
      <c r="W23" s="646"/>
      <c r="X23" s="646"/>
      <c r="Y23" s="646"/>
      <c r="Z23" s="646"/>
      <c r="AA23" s="646"/>
      <c r="AB23" s="646"/>
      <c r="AC23" s="646"/>
      <c r="AD23" s="646"/>
      <c r="AE23" s="646"/>
      <c r="AF23" s="646"/>
      <c r="AG23" s="646"/>
      <c r="AH23" s="646"/>
      <c r="AI23" s="646"/>
      <c r="AJ23" s="646"/>
      <c r="AK23" s="646"/>
      <c r="AL23" s="646"/>
      <c r="AM23" s="646"/>
      <c r="AN23" s="646"/>
      <c r="AO23" s="646"/>
      <c r="AP23" s="646"/>
      <c r="AQ23" s="646"/>
      <c r="AR23" s="646"/>
      <c r="AS23" s="646"/>
      <c r="AT23" s="646"/>
      <c r="AU23" s="646"/>
      <c r="AV23" s="646"/>
      <c r="AW23" s="646"/>
      <c r="AX23" s="646"/>
      <c r="AY23" s="646"/>
      <c r="AZ23" s="646"/>
      <c r="BA23" s="647"/>
      <c r="BB23" s="352" t="str">
        <f>IF(BC23="",IF('１_2計画案週'!BC24&lt;&gt;"",'１_2計画案週'!BC24,IF('１_2計画案週'!BB24="","",'１_2計画案週'!BB24)),"")</f>
        <v/>
      </c>
      <c r="BC23" s="226"/>
      <c r="BD23" s="345"/>
      <c r="BE23" s="345"/>
      <c r="BF23" s="345"/>
      <c r="BG23" s="345"/>
      <c r="BH23" s="345"/>
      <c r="BI23" s="345"/>
      <c r="BJ23" s="345"/>
      <c r="BK23" s="346"/>
    </row>
    <row r="24" spans="1:63" ht="14.25" customHeight="1">
      <c r="A24" s="24"/>
      <c r="B24" s="25"/>
      <c r="C24" s="25"/>
      <c r="D24" s="26"/>
      <c r="E24" s="645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6"/>
      <c r="AF24" s="646"/>
      <c r="AG24" s="646"/>
      <c r="AH24" s="646"/>
      <c r="AI24" s="646"/>
      <c r="AJ24" s="646"/>
      <c r="AK24" s="646"/>
      <c r="AL24" s="646"/>
      <c r="AM24" s="646"/>
      <c r="AN24" s="646"/>
      <c r="AO24" s="646"/>
      <c r="AP24" s="646"/>
      <c r="AQ24" s="646"/>
      <c r="AR24" s="646"/>
      <c r="AS24" s="646"/>
      <c r="AT24" s="646"/>
      <c r="AU24" s="646"/>
      <c r="AV24" s="646"/>
      <c r="AW24" s="646"/>
      <c r="AX24" s="646"/>
      <c r="AY24" s="646"/>
      <c r="AZ24" s="646"/>
      <c r="BA24" s="647"/>
      <c r="BB24" s="352" t="str">
        <f>IF(BC24="",IF('１_2計画案週'!BC25&lt;&gt;"",'１_2計画案週'!BC25,IF('１_2計画案週'!BB25="","",'１_2計画案週'!BB25)),"")</f>
        <v/>
      </c>
      <c r="BC24" s="226"/>
      <c r="BD24" s="345"/>
      <c r="BE24" s="345"/>
      <c r="BF24" s="345"/>
      <c r="BG24" s="345"/>
      <c r="BH24" s="345"/>
      <c r="BI24" s="345"/>
      <c r="BJ24" s="345"/>
      <c r="BK24" s="346"/>
    </row>
    <row r="25" spans="1:63" ht="14.25" customHeight="1">
      <c r="A25" s="524">
        <v>0.5</v>
      </c>
      <c r="B25" s="525"/>
      <c r="C25" s="525"/>
      <c r="D25" s="527"/>
      <c r="E25" s="645"/>
      <c r="F25" s="646"/>
      <c r="G25" s="646"/>
      <c r="H25" s="646"/>
      <c r="I25" s="646"/>
      <c r="J25" s="646"/>
      <c r="K25" s="646"/>
      <c r="L25" s="646"/>
      <c r="M25" s="646"/>
      <c r="N25" s="646"/>
      <c r="O25" s="646"/>
      <c r="P25" s="646"/>
      <c r="Q25" s="646"/>
      <c r="R25" s="646"/>
      <c r="S25" s="646"/>
      <c r="T25" s="646"/>
      <c r="U25" s="646"/>
      <c r="V25" s="646"/>
      <c r="W25" s="646"/>
      <c r="X25" s="646"/>
      <c r="Y25" s="646"/>
      <c r="Z25" s="646"/>
      <c r="AA25" s="646"/>
      <c r="AB25" s="646"/>
      <c r="AC25" s="646"/>
      <c r="AD25" s="646"/>
      <c r="AE25" s="646"/>
      <c r="AF25" s="646"/>
      <c r="AG25" s="646"/>
      <c r="AH25" s="646"/>
      <c r="AI25" s="646"/>
      <c r="AJ25" s="646"/>
      <c r="AK25" s="646"/>
      <c r="AL25" s="646"/>
      <c r="AM25" s="646"/>
      <c r="AN25" s="646"/>
      <c r="AO25" s="646"/>
      <c r="AP25" s="646"/>
      <c r="AQ25" s="646"/>
      <c r="AR25" s="646"/>
      <c r="AS25" s="646"/>
      <c r="AT25" s="646"/>
      <c r="AU25" s="646"/>
      <c r="AV25" s="646"/>
      <c r="AW25" s="646"/>
      <c r="AX25" s="646"/>
      <c r="AY25" s="646"/>
      <c r="AZ25" s="646"/>
      <c r="BA25" s="647"/>
      <c r="BB25" s="352" t="str">
        <f>IF(BC25="",IF('１_2計画案週'!BC26&lt;&gt;"",'１_2計画案週'!BC26,IF('１_2計画案週'!BB26="","",'１_2計画案週'!BB26)),"")</f>
        <v/>
      </c>
      <c r="BC25" s="226"/>
      <c r="BD25" s="345"/>
      <c r="BE25" s="345"/>
      <c r="BF25" s="345"/>
      <c r="BG25" s="345"/>
      <c r="BH25" s="345"/>
      <c r="BI25" s="345"/>
      <c r="BJ25" s="345"/>
      <c r="BK25" s="346"/>
    </row>
    <row r="26" spans="1:63" ht="14.25" customHeight="1">
      <c r="A26" s="526"/>
      <c r="B26" s="525"/>
      <c r="C26" s="525"/>
      <c r="D26" s="527"/>
      <c r="E26" s="645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646"/>
      <c r="Z26" s="646"/>
      <c r="AA26" s="646"/>
      <c r="AB26" s="646"/>
      <c r="AC26" s="646"/>
      <c r="AD26" s="646"/>
      <c r="AE26" s="646"/>
      <c r="AF26" s="646"/>
      <c r="AG26" s="646"/>
      <c r="AH26" s="646"/>
      <c r="AI26" s="646"/>
      <c r="AJ26" s="646"/>
      <c r="AK26" s="646"/>
      <c r="AL26" s="646"/>
      <c r="AM26" s="646"/>
      <c r="AN26" s="646"/>
      <c r="AO26" s="646"/>
      <c r="AP26" s="646"/>
      <c r="AQ26" s="646"/>
      <c r="AR26" s="646"/>
      <c r="AS26" s="646"/>
      <c r="AT26" s="646"/>
      <c r="AU26" s="646"/>
      <c r="AV26" s="646"/>
      <c r="AW26" s="646"/>
      <c r="AX26" s="646"/>
      <c r="AY26" s="646"/>
      <c r="AZ26" s="646"/>
      <c r="BA26" s="647"/>
      <c r="BB26" s="352" t="str">
        <f>IF(BC26="",IF('１_2計画案週'!BC27&lt;&gt;"",'１_2計画案週'!BC27,IF('１_2計画案週'!BB27="","",'１_2計画案週'!BB27)),"")</f>
        <v/>
      </c>
      <c r="BC26" s="226"/>
      <c r="BD26" s="345"/>
      <c r="BE26" s="345"/>
      <c r="BF26" s="345"/>
      <c r="BG26" s="345"/>
      <c r="BH26" s="345"/>
      <c r="BI26" s="345"/>
      <c r="BJ26" s="345"/>
      <c r="BK26" s="346"/>
    </row>
    <row r="27" spans="1:63" ht="14.25" customHeight="1">
      <c r="A27" s="24"/>
      <c r="B27" s="25"/>
      <c r="C27" s="25"/>
      <c r="D27" s="26"/>
      <c r="E27" s="645"/>
      <c r="F27" s="646"/>
      <c r="G27" s="646"/>
      <c r="H27" s="646"/>
      <c r="I27" s="646"/>
      <c r="J27" s="646"/>
      <c r="K27" s="646"/>
      <c r="L27" s="646"/>
      <c r="M27" s="646"/>
      <c r="N27" s="646"/>
      <c r="O27" s="646"/>
      <c r="P27" s="646"/>
      <c r="Q27" s="646"/>
      <c r="R27" s="646"/>
      <c r="S27" s="646"/>
      <c r="T27" s="646"/>
      <c r="U27" s="646"/>
      <c r="V27" s="646"/>
      <c r="W27" s="646"/>
      <c r="X27" s="646"/>
      <c r="Y27" s="646"/>
      <c r="Z27" s="646"/>
      <c r="AA27" s="646"/>
      <c r="AB27" s="646"/>
      <c r="AC27" s="646"/>
      <c r="AD27" s="646"/>
      <c r="AE27" s="646"/>
      <c r="AF27" s="646"/>
      <c r="AG27" s="646"/>
      <c r="AH27" s="646"/>
      <c r="AI27" s="646"/>
      <c r="AJ27" s="646"/>
      <c r="AK27" s="646"/>
      <c r="AL27" s="646"/>
      <c r="AM27" s="646"/>
      <c r="AN27" s="646"/>
      <c r="AO27" s="646"/>
      <c r="AP27" s="646"/>
      <c r="AQ27" s="646"/>
      <c r="AR27" s="646"/>
      <c r="AS27" s="646"/>
      <c r="AT27" s="646"/>
      <c r="AU27" s="646"/>
      <c r="AV27" s="646"/>
      <c r="AW27" s="646"/>
      <c r="AX27" s="646"/>
      <c r="AY27" s="646"/>
      <c r="AZ27" s="646"/>
      <c r="BA27" s="647"/>
      <c r="BB27" s="352" t="str">
        <f>IF(BC27="",IF('１_2計画案週'!BC28&lt;&gt;"",'１_2計画案週'!BC28,IF('１_2計画案週'!BB28="","",'１_2計画案週'!BB28)),"")</f>
        <v/>
      </c>
      <c r="BC27" s="226"/>
      <c r="BD27" s="345"/>
      <c r="BE27" s="345"/>
      <c r="BF27" s="345"/>
      <c r="BG27" s="345"/>
      <c r="BH27" s="345"/>
      <c r="BI27" s="345"/>
      <c r="BJ27" s="345"/>
      <c r="BK27" s="346"/>
    </row>
    <row r="28" spans="1:63" ht="14.25" customHeight="1">
      <c r="A28" s="24"/>
      <c r="B28" s="25"/>
      <c r="C28" s="25"/>
      <c r="D28" s="26"/>
      <c r="E28" s="645"/>
      <c r="F28" s="646"/>
      <c r="G28" s="646"/>
      <c r="H28" s="646"/>
      <c r="I28" s="646"/>
      <c r="J28" s="646"/>
      <c r="K28" s="646"/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46"/>
      <c r="AJ28" s="646"/>
      <c r="AK28" s="646"/>
      <c r="AL28" s="646"/>
      <c r="AM28" s="646"/>
      <c r="AN28" s="646"/>
      <c r="AO28" s="646"/>
      <c r="AP28" s="646"/>
      <c r="AQ28" s="646"/>
      <c r="AR28" s="646"/>
      <c r="AS28" s="646"/>
      <c r="AT28" s="646"/>
      <c r="AU28" s="646"/>
      <c r="AV28" s="646"/>
      <c r="AW28" s="646"/>
      <c r="AX28" s="646"/>
      <c r="AY28" s="646"/>
      <c r="AZ28" s="646"/>
      <c r="BA28" s="647"/>
      <c r="BB28" s="352" t="str">
        <f>IF(BC28="",IF('１_2計画案週'!BC29&lt;&gt;"",'１_2計画案週'!BC29,IF('１_2計画案週'!BB29="","",'１_2計画案週'!BB29)),"")</f>
        <v/>
      </c>
      <c r="BC28" s="226"/>
      <c r="BD28" s="345"/>
      <c r="BE28" s="345"/>
      <c r="BF28" s="345"/>
      <c r="BG28" s="345"/>
      <c r="BH28" s="345"/>
      <c r="BI28" s="345"/>
      <c r="BJ28" s="345"/>
      <c r="BK28" s="346"/>
    </row>
    <row r="29" spans="1:63" ht="14.25" customHeight="1">
      <c r="A29" s="524">
        <v>0.58333333333333337</v>
      </c>
      <c r="B29" s="525"/>
      <c r="C29" s="525"/>
      <c r="D29" s="527"/>
      <c r="E29" s="645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6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  <c r="AI29" s="646"/>
      <c r="AJ29" s="646"/>
      <c r="AK29" s="646"/>
      <c r="AL29" s="646"/>
      <c r="AM29" s="646"/>
      <c r="AN29" s="646"/>
      <c r="AO29" s="646"/>
      <c r="AP29" s="646"/>
      <c r="AQ29" s="646"/>
      <c r="AR29" s="646"/>
      <c r="AS29" s="646"/>
      <c r="AT29" s="646"/>
      <c r="AU29" s="646"/>
      <c r="AV29" s="646"/>
      <c r="AW29" s="646"/>
      <c r="AX29" s="646"/>
      <c r="AY29" s="646"/>
      <c r="AZ29" s="646"/>
      <c r="BA29" s="647"/>
      <c r="BB29" s="352" t="str">
        <f>IF(BC29="",IF('１_2計画案週'!BC30&lt;&gt;"",'１_2計画案週'!BC30,IF('１_2計画案週'!BB30="","",'１_2計画案週'!BB30)),"")</f>
        <v/>
      </c>
      <c r="BC29" s="226"/>
      <c r="BD29" s="345"/>
      <c r="BE29" s="345"/>
      <c r="BF29" s="345"/>
      <c r="BG29" s="345"/>
      <c r="BH29" s="345"/>
      <c r="BI29" s="345"/>
      <c r="BJ29" s="345"/>
      <c r="BK29" s="346"/>
    </row>
    <row r="30" spans="1:63" ht="14.25" customHeight="1">
      <c r="A30" s="526"/>
      <c r="B30" s="525"/>
      <c r="C30" s="525"/>
      <c r="D30" s="527"/>
      <c r="E30" s="645"/>
      <c r="F30" s="646"/>
      <c r="G30" s="646"/>
      <c r="H30" s="646"/>
      <c r="I30" s="646"/>
      <c r="J30" s="646"/>
      <c r="K30" s="646"/>
      <c r="L30" s="646"/>
      <c r="M30" s="646"/>
      <c r="N30" s="646"/>
      <c r="O30" s="646"/>
      <c r="P30" s="646"/>
      <c r="Q30" s="646"/>
      <c r="R30" s="646"/>
      <c r="S30" s="646"/>
      <c r="T30" s="646"/>
      <c r="U30" s="646"/>
      <c r="V30" s="646"/>
      <c r="W30" s="646"/>
      <c r="X30" s="646"/>
      <c r="Y30" s="646"/>
      <c r="Z30" s="646"/>
      <c r="AA30" s="646"/>
      <c r="AB30" s="646"/>
      <c r="AC30" s="646"/>
      <c r="AD30" s="646"/>
      <c r="AE30" s="646"/>
      <c r="AF30" s="646"/>
      <c r="AG30" s="646"/>
      <c r="AH30" s="646"/>
      <c r="AI30" s="646"/>
      <c r="AJ30" s="646"/>
      <c r="AK30" s="646"/>
      <c r="AL30" s="646"/>
      <c r="AM30" s="646"/>
      <c r="AN30" s="646"/>
      <c r="AO30" s="646"/>
      <c r="AP30" s="646"/>
      <c r="AQ30" s="646"/>
      <c r="AR30" s="646"/>
      <c r="AS30" s="646"/>
      <c r="AT30" s="646"/>
      <c r="AU30" s="646"/>
      <c r="AV30" s="646"/>
      <c r="AW30" s="646"/>
      <c r="AX30" s="646"/>
      <c r="AY30" s="646"/>
      <c r="AZ30" s="646"/>
      <c r="BA30" s="647"/>
      <c r="BB30" s="352" t="str">
        <f>IF(BC30="",IF('１_2計画案週'!BC31&lt;&gt;"",'１_2計画案週'!BC31,IF('１_2計画案週'!BB31="","",'１_2計画案週'!BB31)),"")</f>
        <v/>
      </c>
      <c r="BC30" s="226"/>
      <c r="BD30" s="345"/>
      <c r="BE30" s="345"/>
      <c r="BF30" s="345"/>
      <c r="BG30" s="345"/>
      <c r="BH30" s="345"/>
      <c r="BI30" s="345"/>
      <c r="BJ30" s="345"/>
      <c r="BK30" s="346"/>
    </row>
    <row r="31" spans="1:63" ht="14.25" customHeight="1">
      <c r="A31" s="24"/>
      <c r="B31" s="25"/>
      <c r="C31" s="25"/>
      <c r="D31" s="26"/>
      <c r="E31" s="645"/>
      <c r="F31" s="646"/>
      <c r="G31" s="646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T31" s="646"/>
      <c r="U31" s="646"/>
      <c r="V31" s="646"/>
      <c r="W31" s="646"/>
      <c r="X31" s="646"/>
      <c r="Y31" s="646"/>
      <c r="Z31" s="646"/>
      <c r="AA31" s="646"/>
      <c r="AB31" s="646"/>
      <c r="AC31" s="646"/>
      <c r="AD31" s="646"/>
      <c r="AE31" s="646"/>
      <c r="AF31" s="646"/>
      <c r="AG31" s="646"/>
      <c r="AH31" s="646"/>
      <c r="AI31" s="646"/>
      <c r="AJ31" s="646"/>
      <c r="AK31" s="646"/>
      <c r="AL31" s="646"/>
      <c r="AM31" s="646"/>
      <c r="AN31" s="646"/>
      <c r="AO31" s="646"/>
      <c r="AP31" s="646"/>
      <c r="AQ31" s="646"/>
      <c r="AR31" s="646"/>
      <c r="AS31" s="646"/>
      <c r="AT31" s="646"/>
      <c r="AU31" s="646"/>
      <c r="AV31" s="646"/>
      <c r="AW31" s="646"/>
      <c r="AX31" s="646"/>
      <c r="AY31" s="646"/>
      <c r="AZ31" s="646"/>
      <c r="BA31" s="647"/>
      <c r="BB31" s="352" t="str">
        <f>IF(BC31="",IF('１_2計画案週'!BC32&lt;&gt;"",'１_2計画案週'!BC32,IF('１_2計画案週'!BB32="","",'１_2計画案週'!BB32)),"")</f>
        <v/>
      </c>
      <c r="BC31" s="226"/>
      <c r="BD31" s="345"/>
      <c r="BE31" s="345"/>
      <c r="BF31" s="345"/>
      <c r="BG31" s="345"/>
      <c r="BH31" s="345"/>
      <c r="BI31" s="345"/>
      <c r="BJ31" s="345"/>
      <c r="BK31" s="346"/>
    </row>
    <row r="32" spans="1:63" ht="14.25" customHeight="1">
      <c r="A32" s="24"/>
      <c r="B32" s="25"/>
      <c r="C32" s="25"/>
      <c r="D32" s="26"/>
      <c r="E32" s="645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646"/>
      <c r="Z32" s="646"/>
      <c r="AA32" s="646"/>
      <c r="AB32" s="646"/>
      <c r="AC32" s="646"/>
      <c r="AD32" s="646"/>
      <c r="AE32" s="646"/>
      <c r="AF32" s="646"/>
      <c r="AG32" s="646"/>
      <c r="AH32" s="646"/>
      <c r="AI32" s="646"/>
      <c r="AJ32" s="646"/>
      <c r="AK32" s="646"/>
      <c r="AL32" s="646"/>
      <c r="AM32" s="646"/>
      <c r="AN32" s="646"/>
      <c r="AO32" s="646"/>
      <c r="AP32" s="646"/>
      <c r="AQ32" s="646"/>
      <c r="AR32" s="646"/>
      <c r="AS32" s="646"/>
      <c r="AT32" s="646"/>
      <c r="AU32" s="646"/>
      <c r="AV32" s="646"/>
      <c r="AW32" s="646"/>
      <c r="AX32" s="646"/>
      <c r="AY32" s="646"/>
      <c r="AZ32" s="646"/>
      <c r="BA32" s="647"/>
      <c r="BB32" s="352" t="str">
        <f>IF(BC32="",IF('１_2計画案週'!BC33&lt;&gt;"",'１_2計画案週'!BC33,IF('１_2計画案週'!BB33="","",'１_2計画案週'!BB33)),"")</f>
        <v/>
      </c>
      <c r="BC32" s="226"/>
      <c r="BD32" s="345"/>
      <c r="BE32" s="345"/>
      <c r="BF32" s="345"/>
      <c r="BG32" s="345"/>
      <c r="BH32" s="345"/>
      <c r="BI32" s="345"/>
      <c r="BJ32" s="345"/>
      <c r="BK32" s="346"/>
    </row>
    <row r="33" spans="1:63" ht="14.25" customHeight="1">
      <c r="A33" s="524">
        <v>0.66666666666666663</v>
      </c>
      <c r="B33" s="525"/>
      <c r="C33" s="525"/>
      <c r="D33" s="527"/>
      <c r="E33" s="645"/>
      <c r="F33" s="646"/>
      <c r="G33" s="646"/>
      <c r="H33" s="646"/>
      <c r="I33" s="646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6"/>
      <c r="Y33" s="646"/>
      <c r="Z33" s="646"/>
      <c r="AA33" s="646"/>
      <c r="AB33" s="646"/>
      <c r="AC33" s="646"/>
      <c r="AD33" s="646"/>
      <c r="AE33" s="646"/>
      <c r="AF33" s="646"/>
      <c r="AG33" s="646"/>
      <c r="AH33" s="646"/>
      <c r="AI33" s="646"/>
      <c r="AJ33" s="646"/>
      <c r="AK33" s="646"/>
      <c r="AL33" s="646"/>
      <c r="AM33" s="646"/>
      <c r="AN33" s="646"/>
      <c r="AO33" s="646"/>
      <c r="AP33" s="646"/>
      <c r="AQ33" s="646"/>
      <c r="AR33" s="646"/>
      <c r="AS33" s="646"/>
      <c r="AT33" s="646"/>
      <c r="AU33" s="646"/>
      <c r="AV33" s="646"/>
      <c r="AW33" s="646"/>
      <c r="AX33" s="646"/>
      <c r="AY33" s="646"/>
      <c r="AZ33" s="646"/>
      <c r="BA33" s="647"/>
      <c r="BB33" s="149" t="str">
        <f>IF(BC33="",IF('１_2計画案週'!BC34&lt;&gt;"",'１_2計画案週'!BC34,IF('１_2計画案週'!BB34="","",'１_2計画案週'!BB34)),"")</f>
        <v/>
      </c>
      <c r="BC33" s="230"/>
      <c r="BD33" s="347"/>
      <c r="BE33" s="347"/>
      <c r="BF33" s="347"/>
      <c r="BG33" s="347"/>
      <c r="BH33" s="347"/>
      <c r="BI33" s="347"/>
      <c r="BJ33" s="347"/>
      <c r="BK33" s="348"/>
    </row>
    <row r="34" spans="1:63" ht="14.25" customHeight="1">
      <c r="A34" s="526"/>
      <c r="B34" s="525"/>
      <c r="C34" s="525"/>
      <c r="D34" s="527"/>
      <c r="E34" s="645"/>
      <c r="F34" s="646"/>
      <c r="G34" s="646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46"/>
      <c r="AG34" s="646"/>
      <c r="AH34" s="646"/>
      <c r="AI34" s="646"/>
      <c r="AJ34" s="646"/>
      <c r="AK34" s="646"/>
      <c r="AL34" s="646"/>
      <c r="AM34" s="646"/>
      <c r="AN34" s="646"/>
      <c r="AO34" s="646"/>
      <c r="AP34" s="646"/>
      <c r="AQ34" s="646"/>
      <c r="AR34" s="646"/>
      <c r="AS34" s="646"/>
      <c r="AT34" s="646"/>
      <c r="AU34" s="646"/>
      <c r="AV34" s="646"/>
      <c r="AW34" s="646"/>
      <c r="AX34" s="646"/>
      <c r="AY34" s="646"/>
      <c r="AZ34" s="646"/>
      <c r="BA34" s="647"/>
      <c r="BB34" s="62" t="s">
        <v>42</v>
      </c>
      <c r="BC34" s="18"/>
      <c r="BD34" s="18"/>
      <c r="BE34" s="18"/>
      <c r="BF34" s="18"/>
      <c r="BG34" s="18"/>
      <c r="BH34" s="18"/>
      <c r="BI34" s="18"/>
      <c r="BJ34" s="18"/>
      <c r="BK34" s="19"/>
    </row>
    <row r="35" spans="1:63" ht="14.25" customHeight="1">
      <c r="A35" s="24"/>
      <c r="B35" s="25"/>
      <c r="C35" s="25"/>
      <c r="D35" s="26"/>
      <c r="E35" s="645"/>
      <c r="F35" s="646"/>
      <c r="G35" s="646"/>
      <c r="H35" s="646"/>
      <c r="I35" s="646"/>
      <c r="J35" s="646"/>
      <c r="K35" s="646"/>
      <c r="L35" s="646"/>
      <c r="M35" s="646"/>
      <c r="N35" s="646"/>
      <c r="O35" s="646"/>
      <c r="P35" s="646"/>
      <c r="Q35" s="646"/>
      <c r="R35" s="646"/>
      <c r="S35" s="646"/>
      <c r="T35" s="646"/>
      <c r="U35" s="646"/>
      <c r="V35" s="646"/>
      <c r="W35" s="646"/>
      <c r="X35" s="646"/>
      <c r="Y35" s="646"/>
      <c r="Z35" s="646"/>
      <c r="AA35" s="646"/>
      <c r="AB35" s="646"/>
      <c r="AC35" s="646"/>
      <c r="AD35" s="646"/>
      <c r="AE35" s="646"/>
      <c r="AF35" s="646"/>
      <c r="AG35" s="646"/>
      <c r="AH35" s="646"/>
      <c r="AI35" s="646"/>
      <c r="AJ35" s="646"/>
      <c r="AK35" s="646"/>
      <c r="AL35" s="646"/>
      <c r="AM35" s="646"/>
      <c r="AN35" s="646"/>
      <c r="AO35" s="646"/>
      <c r="AP35" s="646"/>
      <c r="AQ35" s="646"/>
      <c r="AR35" s="646"/>
      <c r="AS35" s="646"/>
      <c r="AT35" s="646"/>
      <c r="AU35" s="646"/>
      <c r="AV35" s="646"/>
      <c r="AW35" s="646"/>
      <c r="AX35" s="646"/>
      <c r="AY35" s="646"/>
      <c r="AZ35" s="646"/>
      <c r="BA35" s="647"/>
      <c r="BB35" s="353" t="str">
        <f>IF(BC35="",IF('１_2計画案週'!BC36&lt;&gt;"",'１_2計画案週'!BC36,IF('１_2計画案週'!BB36="","",'１_2計画案週'!BB36)),"")</f>
        <v/>
      </c>
      <c r="BC35" s="225"/>
      <c r="BD35" s="354"/>
      <c r="BE35" s="354"/>
      <c r="BF35" s="354"/>
      <c r="BG35" s="354"/>
      <c r="BH35" s="354"/>
      <c r="BI35" s="354"/>
      <c r="BJ35" s="354"/>
      <c r="BK35" s="355"/>
    </row>
    <row r="36" spans="1:63" ht="14.25" customHeight="1">
      <c r="A36" s="24"/>
      <c r="B36" s="25"/>
      <c r="C36" s="25"/>
      <c r="D36" s="26"/>
      <c r="E36" s="645"/>
      <c r="F36" s="646"/>
      <c r="G36" s="646"/>
      <c r="H36" s="646"/>
      <c r="I36" s="646"/>
      <c r="J36" s="646"/>
      <c r="K36" s="646"/>
      <c r="L36" s="646"/>
      <c r="M36" s="646"/>
      <c r="N36" s="646"/>
      <c r="O36" s="646"/>
      <c r="P36" s="646"/>
      <c r="Q36" s="646"/>
      <c r="R36" s="646"/>
      <c r="S36" s="646"/>
      <c r="T36" s="646"/>
      <c r="U36" s="646"/>
      <c r="V36" s="646"/>
      <c r="W36" s="646"/>
      <c r="X36" s="646"/>
      <c r="Y36" s="646"/>
      <c r="Z36" s="646"/>
      <c r="AA36" s="646"/>
      <c r="AB36" s="646"/>
      <c r="AC36" s="646"/>
      <c r="AD36" s="646"/>
      <c r="AE36" s="646"/>
      <c r="AF36" s="646"/>
      <c r="AG36" s="646"/>
      <c r="AH36" s="646"/>
      <c r="AI36" s="646"/>
      <c r="AJ36" s="646"/>
      <c r="AK36" s="646"/>
      <c r="AL36" s="646"/>
      <c r="AM36" s="646"/>
      <c r="AN36" s="646"/>
      <c r="AO36" s="646"/>
      <c r="AP36" s="646"/>
      <c r="AQ36" s="646"/>
      <c r="AR36" s="646"/>
      <c r="AS36" s="646"/>
      <c r="AT36" s="646"/>
      <c r="AU36" s="646"/>
      <c r="AV36" s="646"/>
      <c r="AW36" s="646"/>
      <c r="AX36" s="646"/>
      <c r="AY36" s="646"/>
      <c r="AZ36" s="646"/>
      <c r="BA36" s="647"/>
      <c r="BB36" s="352" t="str">
        <f>IF(BC36="",IF('１_2計画案週'!BC37&lt;&gt;"",'１_2計画案週'!BC37,IF('１_2計画案週'!BB37="","",'１_2計画案週'!BB37)),"")</f>
        <v/>
      </c>
      <c r="BC36" s="236"/>
      <c r="BD36" s="200"/>
      <c r="BE36" s="200"/>
      <c r="BF36" s="200"/>
      <c r="BG36" s="200"/>
      <c r="BH36" s="200"/>
      <c r="BI36" s="200"/>
      <c r="BJ36" s="200"/>
      <c r="BK36" s="346"/>
    </row>
    <row r="37" spans="1:63" ht="14.25" customHeight="1">
      <c r="A37" s="524">
        <v>0.75</v>
      </c>
      <c r="B37" s="525"/>
      <c r="C37" s="525"/>
      <c r="D37" s="527"/>
      <c r="E37" s="645"/>
      <c r="F37" s="646"/>
      <c r="G37" s="646"/>
      <c r="H37" s="646"/>
      <c r="I37" s="646"/>
      <c r="J37" s="646"/>
      <c r="K37" s="646"/>
      <c r="L37" s="646"/>
      <c r="M37" s="646"/>
      <c r="N37" s="646"/>
      <c r="O37" s="646"/>
      <c r="P37" s="646"/>
      <c r="Q37" s="646"/>
      <c r="R37" s="646"/>
      <c r="S37" s="646"/>
      <c r="T37" s="646"/>
      <c r="U37" s="646"/>
      <c r="V37" s="646"/>
      <c r="W37" s="646"/>
      <c r="X37" s="646"/>
      <c r="Y37" s="646"/>
      <c r="Z37" s="646"/>
      <c r="AA37" s="646"/>
      <c r="AB37" s="646"/>
      <c r="AC37" s="646"/>
      <c r="AD37" s="646"/>
      <c r="AE37" s="646"/>
      <c r="AF37" s="646"/>
      <c r="AG37" s="646"/>
      <c r="AH37" s="646"/>
      <c r="AI37" s="646"/>
      <c r="AJ37" s="646"/>
      <c r="AK37" s="646"/>
      <c r="AL37" s="646"/>
      <c r="AM37" s="646"/>
      <c r="AN37" s="646"/>
      <c r="AO37" s="646"/>
      <c r="AP37" s="646"/>
      <c r="AQ37" s="646"/>
      <c r="AR37" s="646"/>
      <c r="AS37" s="646"/>
      <c r="AT37" s="646"/>
      <c r="AU37" s="646"/>
      <c r="AV37" s="646"/>
      <c r="AW37" s="646"/>
      <c r="AX37" s="646"/>
      <c r="AY37" s="646"/>
      <c r="AZ37" s="646"/>
      <c r="BA37" s="647"/>
      <c r="BB37" s="352" t="str">
        <f>IF(BC37="",IF('１_2計画案週'!BC38&lt;&gt;"",'１_2計画案週'!BC38,IF('１_2計画案週'!BB38="","",'１_2計画案週'!BB38)),"")</f>
        <v/>
      </c>
      <c r="BC37" s="236"/>
      <c r="BD37" s="200"/>
      <c r="BE37" s="200"/>
      <c r="BF37" s="200"/>
      <c r="BG37" s="200"/>
      <c r="BH37" s="200"/>
      <c r="BI37" s="200"/>
      <c r="BJ37" s="200"/>
      <c r="BK37" s="346"/>
    </row>
    <row r="38" spans="1:63" ht="14.25" customHeight="1">
      <c r="A38" s="526"/>
      <c r="B38" s="525"/>
      <c r="C38" s="525"/>
      <c r="D38" s="527"/>
      <c r="E38" s="645"/>
      <c r="F38" s="646"/>
      <c r="G38" s="646"/>
      <c r="H38" s="646"/>
      <c r="I38" s="646"/>
      <c r="J38" s="646"/>
      <c r="K38" s="646"/>
      <c r="L38" s="646"/>
      <c r="M38" s="646"/>
      <c r="N38" s="646"/>
      <c r="O38" s="646"/>
      <c r="P38" s="646"/>
      <c r="Q38" s="646"/>
      <c r="R38" s="646"/>
      <c r="S38" s="646"/>
      <c r="T38" s="646"/>
      <c r="U38" s="646"/>
      <c r="V38" s="646"/>
      <c r="W38" s="646"/>
      <c r="X38" s="646"/>
      <c r="Y38" s="646"/>
      <c r="Z38" s="646"/>
      <c r="AA38" s="646"/>
      <c r="AB38" s="646"/>
      <c r="AC38" s="646"/>
      <c r="AD38" s="646"/>
      <c r="AE38" s="646"/>
      <c r="AF38" s="646"/>
      <c r="AG38" s="646"/>
      <c r="AH38" s="646"/>
      <c r="AI38" s="646"/>
      <c r="AJ38" s="646"/>
      <c r="AK38" s="646"/>
      <c r="AL38" s="646"/>
      <c r="AM38" s="646"/>
      <c r="AN38" s="646"/>
      <c r="AO38" s="646"/>
      <c r="AP38" s="646"/>
      <c r="AQ38" s="646"/>
      <c r="AR38" s="646"/>
      <c r="AS38" s="646"/>
      <c r="AT38" s="646"/>
      <c r="AU38" s="646"/>
      <c r="AV38" s="646"/>
      <c r="AW38" s="646"/>
      <c r="AX38" s="646"/>
      <c r="AY38" s="646"/>
      <c r="AZ38" s="646"/>
      <c r="BA38" s="647"/>
      <c r="BB38" s="352" t="str">
        <f>IF(BC38="",IF('１_2計画案週'!BC39&lt;&gt;"",'１_2計画案週'!BC39,IF('１_2計画案週'!BB39="","",'１_2計画案週'!BB39)),"")</f>
        <v/>
      </c>
      <c r="BC38" s="236"/>
      <c r="BD38" s="200"/>
      <c r="BE38" s="200"/>
      <c r="BF38" s="200"/>
      <c r="BG38" s="200"/>
      <c r="BH38" s="200"/>
      <c r="BI38" s="200"/>
      <c r="BJ38" s="200"/>
      <c r="BK38" s="346"/>
    </row>
    <row r="39" spans="1:63" ht="14.25" customHeight="1">
      <c r="A39" s="24"/>
      <c r="B39" s="25"/>
      <c r="C39" s="25"/>
      <c r="D39" s="26"/>
      <c r="E39" s="645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646"/>
      <c r="T39" s="646"/>
      <c r="U39" s="646"/>
      <c r="V39" s="646"/>
      <c r="W39" s="646"/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6"/>
      <c r="AI39" s="646"/>
      <c r="AJ39" s="646"/>
      <c r="AK39" s="646"/>
      <c r="AL39" s="646"/>
      <c r="AM39" s="646"/>
      <c r="AN39" s="646"/>
      <c r="AO39" s="646"/>
      <c r="AP39" s="646"/>
      <c r="AQ39" s="646"/>
      <c r="AR39" s="646"/>
      <c r="AS39" s="646"/>
      <c r="AT39" s="646"/>
      <c r="AU39" s="646"/>
      <c r="AV39" s="646"/>
      <c r="AW39" s="646"/>
      <c r="AX39" s="646"/>
      <c r="AY39" s="646"/>
      <c r="AZ39" s="646"/>
      <c r="BA39" s="647"/>
      <c r="BB39" s="352" t="str">
        <f>IF(BC39="",IF('１_2計画案週'!BC40&lt;&gt;"",'１_2計画案週'!BC40,IF('１_2計画案週'!BB40="","",'１_2計画案週'!BB40)),"")</f>
        <v/>
      </c>
      <c r="BC39" s="236"/>
      <c r="BD39" s="200"/>
      <c r="BE39" s="200"/>
      <c r="BF39" s="200"/>
      <c r="BG39" s="200"/>
      <c r="BH39" s="200"/>
      <c r="BI39" s="200"/>
      <c r="BJ39" s="200"/>
      <c r="BK39" s="346"/>
    </row>
    <row r="40" spans="1:63" ht="14.25" customHeight="1">
      <c r="A40" s="24"/>
      <c r="B40" s="25"/>
      <c r="C40" s="25"/>
      <c r="D40" s="26"/>
      <c r="E40" s="645"/>
      <c r="F40" s="646"/>
      <c r="G40" s="646"/>
      <c r="H40" s="646"/>
      <c r="I40" s="646"/>
      <c r="J40" s="646"/>
      <c r="K40" s="646"/>
      <c r="L40" s="646"/>
      <c r="M40" s="646"/>
      <c r="N40" s="646"/>
      <c r="O40" s="646"/>
      <c r="P40" s="646"/>
      <c r="Q40" s="646"/>
      <c r="R40" s="646"/>
      <c r="S40" s="646"/>
      <c r="T40" s="646"/>
      <c r="U40" s="646"/>
      <c r="V40" s="646"/>
      <c r="W40" s="646"/>
      <c r="X40" s="646"/>
      <c r="Y40" s="646"/>
      <c r="Z40" s="646"/>
      <c r="AA40" s="646"/>
      <c r="AB40" s="646"/>
      <c r="AC40" s="646"/>
      <c r="AD40" s="646"/>
      <c r="AE40" s="646"/>
      <c r="AF40" s="646"/>
      <c r="AG40" s="646"/>
      <c r="AH40" s="646"/>
      <c r="AI40" s="646"/>
      <c r="AJ40" s="646"/>
      <c r="AK40" s="646"/>
      <c r="AL40" s="646"/>
      <c r="AM40" s="646"/>
      <c r="AN40" s="646"/>
      <c r="AO40" s="646"/>
      <c r="AP40" s="646"/>
      <c r="AQ40" s="646"/>
      <c r="AR40" s="646"/>
      <c r="AS40" s="646"/>
      <c r="AT40" s="646"/>
      <c r="AU40" s="646"/>
      <c r="AV40" s="646"/>
      <c r="AW40" s="646"/>
      <c r="AX40" s="646"/>
      <c r="AY40" s="646"/>
      <c r="AZ40" s="646"/>
      <c r="BA40" s="647"/>
      <c r="BB40" s="352" t="str">
        <f>IF(BC40="",IF('１_2計画案週'!BC41&lt;&gt;"",'１_2計画案週'!BC41,IF('１_2計画案週'!BB41="","",'１_2計画案週'!BB41)),"")</f>
        <v/>
      </c>
      <c r="BC40" s="236"/>
      <c r="BD40" s="200"/>
      <c r="BE40" s="200"/>
      <c r="BF40" s="200"/>
      <c r="BG40" s="200"/>
      <c r="BH40" s="200"/>
      <c r="BI40" s="200"/>
      <c r="BJ40" s="200"/>
      <c r="BK40" s="346"/>
    </row>
    <row r="41" spans="1:63" ht="14.25" customHeight="1">
      <c r="A41" s="524">
        <v>0.83333333333333337</v>
      </c>
      <c r="B41" s="525"/>
      <c r="C41" s="525"/>
      <c r="D41" s="527"/>
      <c r="E41" s="645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646"/>
      <c r="Z41" s="646"/>
      <c r="AA41" s="646"/>
      <c r="AB41" s="646"/>
      <c r="AC41" s="646"/>
      <c r="AD41" s="646"/>
      <c r="AE41" s="646"/>
      <c r="AF41" s="646"/>
      <c r="AG41" s="646"/>
      <c r="AH41" s="646"/>
      <c r="AI41" s="646"/>
      <c r="AJ41" s="646"/>
      <c r="AK41" s="646"/>
      <c r="AL41" s="646"/>
      <c r="AM41" s="646"/>
      <c r="AN41" s="646"/>
      <c r="AO41" s="646"/>
      <c r="AP41" s="646"/>
      <c r="AQ41" s="646"/>
      <c r="AR41" s="646"/>
      <c r="AS41" s="646"/>
      <c r="AT41" s="646"/>
      <c r="AU41" s="646"/>
      <c r="AV41" s="646"/>
      <c r="AW41" s="646"/>
      <c r="AX41" s="646"/>
      <c r="AY41" s="646"/>
      <c r="AZ41" s="646"/>
      <c r="BA41" s="647"/>
      <c r="BB41" s="352" t="str">
        <f>IF(BC41="",IF('１_2計画案週'!BC42&lt;&gt;"",'１_2計画案週'!BC42,IF('１_2計画案週'!BB42="","",'１_2計画案週'!BB42)),"")</f>
        <v/>
      </c>
      <c r="BC41" s="236"/>
      <c r="BD41" s="200"/>
      <c r="BE41" s="200"/>
      <c r="BF41" s="200"/>
      <c r="BG41" s="200"/>
      <c r="BH41" s="200"/>
      <c r="BI41" s="200"/>
      <c r="BJ41" s="200"/>
      <c r="BK41" s="346"/>
    </row>
    <row r="42" spans="1:63" ht="14.25" customHeight="1">
      <c r="A42" s="526"/>
      <c r="B42" s="525"/>
      <c r="C42" s="525"/>
      <c r="D42" s="527"/>
      <c r="E42" s="645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646"/>
      <c r="Z42" s="646"/>
      <c r="AA42" s="646"/>
      <c r="AB42" s="646"/>
      <c r="AC42" s="646"/>
      <c r="AD42" s="646"/>
      <c r="AE42" s="646"/>
      <c r="AF42" s="646"/>
      <c r="AG42" s="646"/>
      <c r="AH42" s="646"/>
      <c r="AI42" s="646"/>
      <c r="AJ42" s="646"/>
      <c r="AK42" s="646"/>
      <c r="AL42" s="646"/>
      <c r="AM42" s="646"/>
      <c r="AN42" s="646"/>
      <c r="AO42" s="646"/>
      <c r="AP42" s="646"/>
      <c r="AQ42" s="646"/>
      <c r="AR42" s="646"/>
      <c r="AS42" s="646"/>
      <c r="AT42" s="646"/>
      <c r="AU42" s="646"/>
      <c r="AV42" s="646"/>
      <c r="AW42" s="646"/>
      <c r="AX42" s="646"/>
      <c r="AY42" s="646"/>
      <c r="AZ42" s="646"/>
      <c r="BA42" s="647"/>
      <c r="BB42" s="352" t="str">
        <f>IF(BC42="",IF('１_2計画案週'!BC43&lt;&gt;"",'１_2計画案週'!BC43,IF('１_2計画案週'!BB43="","",'１_2計画案週'!BB43)),"")</f>
        <v/>
      </c>
      <c r="BC42" s="236"/>
      <c r="BD42" s="200"/>
      <c r="BE42" s="200"/>
      <c r="BF42" s="200"/>
      <c r="BG42" s="200"/>
      <c r="BH42" s="200"/>
      <c r="BI42" s="200"/>
      <c r="BJ42" s="200"/>
      <c r="BK42" s="346"/>
    </row>
    <row r="43" spans="1:63" ht="14.25" customHeight="1">
      <c r="A43" s="24"/>
      <c r="B43" s="25"/>
      <c r="C43" s="25"/>
      <c r="D43" s="26"/>
      <c r="E43" s="645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646"/>
      <c r="AL43" s="646"/>
      <c r="AM43" s="646"/>
      <c r="AN43" s="646"/>
      <c r="AO43" s="646"/>
      <c r="AP43" s="646"/>
      <c r="AQ43" s="646"/>
      <c r="AR43" s="646"/>
      <c r="AS43" s="646"/>
      <c r="AT43" s="646"/>
      <c r="AU43" s="646"/>
      <c r="AV43" s="646"/>
      <c r="AW43" s="646"/>
      <c r="AX43" s="646"/>
      <c r="AY43" s="646"/>
      <c r="AZ43" s="646"/>
      <c r="BA43" s="647"/>
      <c r="BB43" s="352" t="str">
        <f>IF(BC43="",IF('１_2計画案週'!BC44&lt;&gt;"",'１_2計画案週'!BC44,IF('１_2計画案週'!BB44="","",'１_2計画案週'!BB44)),"")</f>
        <v/>
      </c>
      <c r="BC43" s="236"/>
      <c r="BD43" s="200"/>
      <c r="BE43" s="200"/>
      <c r="BF43" s="200"/>
      <c r="BG43" s="200"/>
      <c r="BH43" s="200"/>
      <c r="BI43" s="200"/>
      <c r="BJ43" s="200"/>
      <c r="BK43" s="346"/>
    </row>
    <row r="44" spans="1:63" ht="14.25" customHeight="1">
      <c r="A44" s="24"/>
      <c r="B44" s="25"/>
      <c r="C44" s="25"/>
      <c r="D44" s="26"/>
      <c r="E44" s="645"/>
      <c r="F44" s="646"/>
      <c r="G44" s="646"/>
      <c r="H44" s="646"/>
      <c r="I44" s="646"/>
      <c r="J44" s="646"/>
      <c r="K44" s="646"/>
      <c r="L44" s="646"/>
      <c r="M44" s="646"/>
      <c r="N44" s="646"/>
      <c r="O44" s="646"/>
      <c r="P44" s="646"/>
      <c r="Q44" s="646"/>
      <c r="R44" s="646"/>
      <c r="S44" s="646"/>
      <c r="T44" s="646"/>
      <c r="U44" s="646"/>
      <c r="V44" s="646"/>
      <c r="W44" s="646"/>
      <c r="X44" s="646"/>
      <c r="Y44" s="646"/>
      <c r="Z44" s="646"/>
      <c r="AA44" s="646"/>
      <c r="AB44" s="646"/>
      <c r="AC44" s="646"/>
      <c r="AD44" s="646"/>
      <c r="AE44" s="646"/>
      <c r="AF44" s="646"/>
      <c r="AG44" s="646"/>
      <c r="AH44" s="646"/>
      <c r="AI44" s="646"/>
      <c r="AJ44" s="646"/>
      <c r="AK44" s="646"/>
      <c r="AL44" s="646"/>
      <c r="AM44" s="646"/>
      <c r="AN44" s="646"/>
      <c r="AO44" s="646"/>
      <c r="AP44" s="646"/>
      <c r="AQ44" s="646"/>
      <c r="AR44" s="646"/>
      <c r="AS44" s="646"/>
      <c r="AT44" s="646"/>
      <c r="AU44" s="646"/>
      <c r="AV44" s="646"/>
      <c r="AW44" s="646"/>
      <c r="AX44" s="646"/>
      <c r="AY44" s="646"/>
      <c r="AZ44" s="646"/>
      <c r="BA44" s="647"/>
      <c r="BB44" s="352" t="str">
        <f>IF(BC44="",IF('１_2計画案週'!BC45&lt;&gt;"",'１_2計画案週'!BC45,IF('１_2計画案週'!BB45="","",'１_2計画案週'!BB45)),"")</f>
        <v/>
      </c>
      <c r="BC44" s="236"/>
      <c r="BD44" s="200"/>
      <c r="BE44" s="200"/>
      <c r="BF44" s="200"/>
      <c r="BG44" s="200"/>
      <c r="BH44" s="200"/>
      <c r="BI44" s="200"/>
      <c r="BJ44" s="200"/>
      <c r="BK44" s="346"/>
    </row>
    <row r="45" spans="1:63" ht="14.25" customHeight="1">
      <c r="A45" s="524">
        <v>0.91666666666666663</v>
      </c>
      <c r="B45" s="525"/>
      <c r="C45" s="525"/>
      <c r="D45" s="527"/>
      <c r="E45" s="645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6"/>
      <c r="U45" s="646"/>
      <c r="V45" s="646"/>
      <c r="W45" s="646"/>
      <c r="X45" s="646"/>
      <c r="Y45" s="646"/>
      <c r="Z45" s="646"/>
      <c r="AA45" s="646"/>
      <c r="AB45" s="646"/>
      <c r="AC45" s="646"/>
      <c r="AD45" s="646"/>
      <c r="AE45" s="646"/>
      <c r="AF45" s="646"/>
      <c r="AG45" s="646"/>
      <c r="AH45" s="646"/>
      <c r="AI45" s="646"/>
      <c r="AJ45" s="646"/>
      <c r="AK45" s="646"/>
      <c r="AL45" s="646"/>
      <c r="AM45" s="646"/>
      <c r="AN45" s="646"/>
      <c r="AO45" s="646"/>
      <c r="AP45" s="646"/>
      <c r="AQ45" s="646"/>
      <c r="AR45" s="646"/>
      <c r="AS45" s="646"/>
      <c r="AT45" s="646"/>
      <c r="AU45" s="646"/>
      <c r="AV45" s="646"/>
      <c r="AW45" s="646"/>
      <c r="AX45" s="646"/>
      <c r="AY45" s="646"/>
      <c r="AZ45" s="646"/>
      <c r="BA45" s="647"/>
      <c r="BB45" s="352" t="str">
        <f>IF(BC45="",IF('１_2計画案週'!BC46&lt;&gt;"",'１_2計画案週'!BC46,IF('１_2計画案週'!BB46="","",'１_2計画案週'!BB46)),"")</f>
        <v/>
      </c>
      <c r="BC45" s="236"/>
      <c r="BD45" s="200"/>
      <c r="BE45" s="200"/>
      <c r="BF45" s="200"/>
      <c r="BG45" s="200"/>
      <c r="BH45" s="200"/>
      <c r="BI45" s="200"/>
      <c r="BJ45" s="200"/>
      <c r="BK45" s="346"/>
    </row>
    <row r="46" spans="1:63" ht="14.25" customHeight="1">
      <c r="A46" s="526"/>
      <c r="B46" s="525"/>
      <c r="C46" s="525"/>
      <c r="D46" s="527"/>
      <c r="E46" s="645"/>
      <c r="F46" s="646"/>
      <c r="G46" s="646"/>
      <c r="H46" s="646"/>
      <c r="I46" s="646"/>
      <c r="J46" s="646"/>
      <c r="K46" s="646"/>
      <c r="L46" s="646"/>
      <c r="M46" s="646"/>
      <c r="N46" s="646"/>
      <c r="O46" s="646"/>
      <c r="P46" s="646"/>
      <c r="Q46" s="646"/>
      <c r="R46" s="646"/>
      <c r="S46" s="646"/>
      <c r="T46" s="646"/>
      <c r="U46" s="646"/>
      <c r="V46" s="646"/>
      <c r="W46" s="646"/>
      <c r="X46" s="646"/>
      <c r="Y46" s="646"/>
      <c r="Z46" s="646"/>
      <c r="AA46" s="646"/>
      <c r="AB46" s="646"/>
      <c r="AC46" s="646"/>
      <c r="AD46" s="646"/>
      <c r="AE46" s="646"/>
      <c r="AF46" s="646"/>
      <c r="AG46" s="646"/>
      <c r="AH46" s="646"/>
      <c r="AI46" s="646"/>
      <c r="AJ46" s="646"/>
      <c r="AK46" s="646"/>
      <c r="AL46" s="646"/>
      <c r="AM46" s="646"/>
      <c r="AN46" s="646"/>
      <c r="AO46" s="646"/>
      <c r="AP46" s="646"/>
      <c r="AQ46" s="646"/>
      <c r="AR46" s="646"/>
      <c r="AS46" s="646"/>
      <c r="AT46" s="646"/>
      <c r="AU46" s="646"/>
      <c r="AV46" s="646"/>
      <c r="AW46" s="646"/>
      <c r="AX46" s="646"/>
      <c r="AY46" s="646"/>
      <c r="AZ46" s="646"/>
      <c r="BA46" s="647"/>
      <c r="BB46" s="352" t="str">
        <f>IF(BC46="",IF('１_2計画案週'!BC47&lt;&gt;"",'１_2計画案週'!BC47,IF('１_2計画案週'!BB47="","",'１_2計画案週'!BB47)),"")</f>
        <v/>
      </c>
      <c r="BC46" s="236"/>
      <c r="BD46" s="200"/>
      <c r="BE46" s="200"/>
      <c r="BF46" s="200"/>
      <c r="BG46" s="200"/>
      <c r="BH46" s="200"/>
      <c r="BI46" s="200"/>
      <c r="BJ46" s="200"/>
      <c r="BK46" s="346"/>
    </row>
    <row r="47" spans="1:63" ht="14.25" customHeight="1">
      <c r="A47" s="24"/>
      <c r="B47" s="25"/>
      <c r="C47" s="25"/>
      <c r="D47" s="26"/>
      <c r="E47" s="645"/>
      <c r="F47" s="646"/>
      <c r="G47" s="646"/>
      <c r="H47" s="646"/>
      <c r="I47" s="646"/>
      <c r="J47" s="646"/>
      <c r="K47" s="646"/>
      <c r="L47" s="646"/>
      <c r="M47" s="646"/>
      <c r="N47" s="646"/>
      <c r="O47" s="646"/>
      <c r="P47" s="646"/>
      <c r="Q47" s="646"/>
      <c r="R47" s="646"/>
      <c r="S47" s="646"/>
      <c r="T47" s="646"/>
      <c r="U47" s="646"/>
      <c r="V47" s="646"/>
      <c r="W47" s="646"/>
      <c r="X47" s="646"/>
      <c r="Y47" s="646"/>
      <c r="Z47" s="646"/>
      <c r="AA47" s="646"/>
      <c r="AB47" s="646"/>
      <c r="AC47" s="646"/>
      <c r="AD47" s="646"/>
      <c r="AE47" s="646"/>
      <c r="AF47" s="646"/>
      <c r="AG47" s="646"/>
      <c r="AH47" s="646"/>
      <c r="AI47" s="646"/>
      <c r="AJ47" s="646"/>
      <c r="AK47" s="646"/>
      <c r="AL47" s="646"/>
      <c r="AM47" s="646"/>
      <c r="AN47" s="646"/>
      <c r="AO47" s="646"/>
      <c r="AP47" s="646"/>
      <c r="AQ47" s="646"/>
      <c r="AR47" s="646"/>
      <c r="AS47" s="646"/>
      <c r="AT47" s="646"/>
      <c r="AU47" s="646"/>
      <c r="AV47" s="646"/>
      <c r="AW47" s="646"/>
      <c r="AX47" s="646"/>
      <c r="AY47" s="646"/>
      <c r="AZ47" s="646"/>
      <c r="BA47" s="647"/>
      <c r="BB47" s="356" t="str">
        <f>'１_2計画案週'!BB48</f>
        <v/>
      </c>
      <c r="BC47" s="357"/>
      <c r="BD47" s="357"/>
      <c r="BE47" s="357"/>
      <c r="BF47" s="357"/>
      <c r="BG47" s="357"/>
      <c r="BH47" s="357"/>
      <c r="BI47" s="357"/>
      <c r="BJ47" s="357"/>
      <c r="BK47" s="358"/>
    </row>
    <row r="48" spans="1:63" ht="14.25" customHeight="1">
      <c r="A48" s="24"/>
      <c r="B48" s="25"/>
      <c r="C48" s="25"/>
      <c r="D48" s="26"/>
      <c r="E48" s="645"/>
      <c r="F48" s="646"/>
      <c r="G48" s="646"/>
      <c r="H48" s="646"/>
      <c r="I48" s="646"/>
      <c r="J48" s="646"/>
      <c r="K48" s="646"/>
      <c r="L48" s="646"/>
      <c r="M48" s="646"/>
      <c r="N48" s="646"/>
      <c r="O48" s="646"/>
      <c r="P48" s="646"/>
      <c r="Q48" s="646"/>
      <c r="R48" s="646"/>
      <c r="S48" s="646"/>
      <c r="T48" s="646"/>
      <c r="U48" s="646"/>
      <c r="V48" s="646"/>
      <c r="W48" s="646"/>
      <c r="X48" s="646"/>
      <c r="Y48" s="646"/>
      <c r="Z48" s="646"/>
      <c r="AA48" s="646"/>
      <c r="AB48" s="646"/>
      <c r="AC48" s="646"/>
      <c r="AD48" s="646"/>
      <c r="AE48" s="646"/>
      <c r="AF48" s="646"/>
      <c r="AG48" s="646"/>
      <c r="AH48" s="646"/>
      <c r="AI48" s="646"/>
      <c r="AJ48" s="646"/>
      <c r="AK48" s="646"/>
      <c r="AL48" s="646"/>
      <c r="AM48" s="646"/>
      <c r="AN48" s="646"/>
      <c r="AO48" s="646"/>
      <c r="AP48" s="646"/>
      <c r="AQ48" s="646"/>
      <c r="AR48" s="646"/>
      <c r="AS48" s="646"/>
      <c r="AT48" s="646"/>
      <c r="AU48" s="646"/>
      <c r="AV48" s="646"/>
      <c r="AW48" s="646"/>
      <c r="AX48" s="646"/>
      <c r="AY48" s="646"/>
      <c r="AZ48" s="646"/>
      <c r="BA48" s="647"/>
      <c r="BB48" s="359" t="str">
        <f>'１_2計画案週'!BB49</f>
        <v/>
      </c>
      <c r="BC48" s="360"/>
      <c r="BD48" s="360"/>
      <c r="BE48" s="360"/>
      <c r="BF48" s="360"/>
      <c r="BG48" s="360"/>
      <c r="BH48" s="360"/>
      <c r="BI48" s="360"/>
      <c r="BJ48" s="360"/>
      <c r="BK48" s="361"/>
    </row>
    <row r="49" spans="1:63" ht="14.25" customHeight="1">
      <c r="A49" s="524">
        <v>1</v>
      </c>
      <c r="B49" s="525"/>
      <c r="C49" s="525"/>
      <c r="D49" s="527"/>
      <c r="E49" s="645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646"/>
      <c r="AB49" s="646"/>
      <c r="AC49" s="646"/>
      <c r="AD49" s="646"/>
      <c r="AE49" s="646"/>
      <c r="AF49" s="646"/>
      <c r="AG49" s="646"/>
      <c r="AH49" s="646"/>
      <c r="AI49" s="646"/>
      <c r="AJ49" s="646"/>
      <c r="AK49" s="646"/>
      <c r="AL49" s="646"/>
      <c r="AM49" s="646"/>
      <c r="AN49" s="646"/>
      <c r="AO49" s="646"/>
      <c r="AP49" s="646"/>
      <c r="AQ49" s="646"/>
      <c r="AR49" s="646"/>
      <c r="AS49" s="646"/>
      <c r="AT49" s="646"/>
      <c r="AU49" s="646"/>
      <c r="AV49" s="646"/>
      <c r="AW49" s="646"/>
      <c r="AX49" s="646"/>
      <c r="AY49" s="646"/>
      <c r="AZ49" s="646"/>
      <c r="BA49" s="647"/>
      <c r="BB49" s="359" t="str">
        <f>'１_2計画案週'!BB50</f>
        <v/>
      </c>
      <c r="BC49" s="360"/>
      <c r="BD49" s="360"/>
      <c r="BE49" s="360"/>
      <c r="BF49" s="360"/>
      <c r="BG49" s="360"/>
      <c r="BH49" s="360"/>
      <c r="BI49" s="360"/>
      <c r="BJ49" s="360"/>
      <c r="BK49" s="361"/>
    </row>
    <row r="50" spans="1:63" ht="14.25" customHeight="1">
      <c r="A50" s="526"/>
      <c r="B50" s="525"/>
      <c r="C50" s="525"/>
      <c r="D50" s="527"/>
      <c r="E50" s="645"/>
      <c r="F50" s="646"/>
      <c r="G50" s="646"/>
      <c r="H50" s="646"/>
      <c r="I50" s="646"/>
      <c r="J50" s="646"/>
      <c r="K50" s="646"/>
      <c r="L50" s="646"/>
      <c r="M50" s="646"/>
      <c r="N50" s="646"/>
      <c r="O50" s="646"/>
      <c r="P50" s="646"/>
      <c r="Q50" s="646"/>
      <c r="R50" s="646"/>
      <c r="S50" s="646"/>
      <c r="T50" s="646"/>
      <c r="U50" s="646"/>
      <c r="V50" s="646"/>
      <c r="W50" s="646"/>
      <c r="X50" s="646"/>
      <c r="Y50" s="646"/>
      <c r="Z50" s="646"/>
      <c r="AA50" s="646"/>
      <c r="AB50" s="646"/>
      <c r="AC50" s="646"/>
      <c r="AD50" s="646"/>
      <c r="AE50" s="646"/>
      <c r="AF50" s="646"/>
      <c r="AG50" s="646"/>
      <c r="AH50" s="646"/>
      <c r="AI50" s="646"/>
      <c r="AJ50" s="646"/>
      <c r="AK50" s="646"/>
      <c r="AL50" s="646"/>
      <c r="AM50" s="646"/>
      <c r="AN50" s="646"/>
      <c r="AO50" s="646"/>
      <c r="AP50" s="646"/>
      <c r="AQ50" s="646"/>
      <c r="AR50" s="646"/>
      <c r="AS50" s="646"/>
      <c r="AT50" s="646"/>
      <c r="AU50" s="646"/>
      <c r="AV50" s="646"/>
      <c r="AW50" s="646"/>
      <c r="AX50" s="646"/>
      <c r="AY50" s="646"/>
      <c r="AZ50" s="646"/>
      <c r="BA50" s="647"/>
      <c r="BB50" s="359" t="str">
        <f>'１_2計画案週'!BB51</f>
        <v/>
      </c>
      <c r="BC50" s="360"/>
      <c r="BD50" s="360"/>
      <c r="BE50" s="360"/>
      <c r="BF50" s="360"/>
      <c r="BG50" s="360"/>
      <c r="BH50" s="360"/>
      <c r="BI50" s="360"/>
      <c r="BJ50" s="360"/>
      <c r="BK50" s="361"/>
    </row>
    <row r="51" spans="1:63" ht="14.25" customHeight="1">
      <c r="A51" s="59"/>
      <c r="B51" s="25"/>
      <c r="C51" s="25"/>
      <c r="D51" s="26"/>
      <c r="E51" s="645"/>
      <c r="F51" s="646"/>
      <c r="G51" s="646"/>
      <c r="H51" s="646"/>
      <c r="I51" s="646"/>
      <c r="J51" s="646"/>
      <c r="K51" s="646"/>
      <c r="L51" s="646"/>
      <c r="M51" s="646"/>
      <c r="N51" s="646"/>
      <c r="O51" s="646"/>
      <c r="P51" s="646"/>
      <c r="Q51" s="646"/>
      <c r="R51" s="646"/>
      <c r="S51" s="646"/>
      <c r="T51" s="646"/>
      <c r="U51" s="646"/>
      <c r="V51" s="646"/>
      <c r="W51" s="646"/>
      <c r="X51" s="646"/>
      <c r="Y51" s="646"/>
      <c r="Z51" s="646"/>
      <c r="AA51" s="646"/>
      <c r="AB51" s="646"/>
      <c r="AC51" s="646"/>
      <c r="AD51" s="646"/>
      <c r="AE51" s="646"/>
      <c r="AF51" s="646"/>
      <c r="AG51" s="646"/>
      <c r="AH51" s="646"/>
      <c r="AI51" s="646"/>
      <c r="AJ51" s="646"/>
      <c r="AK51" s="646"/>
      <c r="AL51" s="646"/>
      <c r="AM51" s="646"/>
      <c r="AN51" s="646"/>
      <c r="AO51" s="646"/>
      <c r="AP51" s="646"/>
      <c r="AQ51" s="646"/>
      <c r="AR51" s="646"/>
      <c r="AS51" s="646"/>
      <c r="AT51" s="646"/>
      <c r="AU51" s="646"/>
      <c r="AV51" s="646"/>
      <c r="AW51" s="646"/>
      <c r="AX51" s="646"/>
      <c r="AY51" s="646"/>
      <c r="AZ51" s="646"/>
      <c r="BA51" s="647"/>
      <c r="BB51" s="359" t="str">
        <f>'１_2計画案週'!BB52</f>
        <v/>
      </c>
      <c r="BC51" s="360"/>
      <c r="BD51" s="360"/>
      <c r="BE51" s="360"/>
      <c r="BF51" s="360"/>
      <c r="BG51" s="360"/>
      <c r="BH51" s="360"/>
      <c r="BI51" s="360"/>
      <c r="BJ51" s="360"/>
      <c r="BK51" s="361"/>
    </row>
    <row r="52" spans="1:63" ht="14.25" customHeight="1">
      <c r="A52" s="59"/>
      <c r="B52" s="25"/>
      <c r="C52" s="25"/>
      <c r="D52" s="26"/>
      <c r="E52" s="645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646"/>
      <c r="Z52" s="646"/>
      <c r="AA52" s="646"/>
      <c r="AB52" s="646"/>
      <c r="AC52" s="646"/>
      <c r="AD52" s="646"/>
      <c r="AE52" s="646"/>
      <c r="AF52" s="646"/>
      <c r="AG52" s="646"/>
      <c r="AH52" s="646"/>
      <c r="AI52" s="646"/>
      <c r="AJ52" s="646"/>
      <c r="AK52" s="646"/>
      <c r="AL52" s="646"/>
      <c r="AM52" s="646"/>
      <c r="AN52" s="646"/>
      <c r="AO52" s="646"/>
      <c r="AP52" s="646"/>
      <c r="AQ52" s="646"/>
      <c r="AR52" s="646"/>
      <c r="AS52" s="646"/>
      <c r="AT52" s="646"/>
      <c r="AU52" s="646"/>
      <c r="AV52" s="646"/>
      <c r="AW52" s="646"/>
      <c r="AX52" s="646"/>
      <c r="AY52" s="646"/>
      <c r="AZ52" s="646"/>
      <c r="BA52" s="647"/>
      <c r="BB52" s="359" t="str">
        <f>'１_2計画案週'!BB53</f>
        <v/>
      </c>
      <c r="BC52" s="360"/>
      <c r="BD52" s="360"/>
      <c r="BE52" s="360"/>
      <c r="BF52" s="360"/>
      <c r="BG52" s="360"/>
      <c r="BH52" s="360"/>
      <c r="BI52" s="360"/>
      <c r="BJ52" s="360"/>
      <c r="BK52" s="361"/>
    </row>
    <row r="53" spans="1:63" ht="14.25" customHeight="1">
      <c r="A53" s="524">
        <v>8.3333333333333329E-2</v>
      </c>
      <c r="B53" s="525"/>
      <c r="C53" s="525"/>
      <c r="D53" s="527"/>
      <c r="E53" s="645"/>
      <c r="F53" s="646"/>
      <c r="G53" s="646"/>
      <c r="H53" s="646"/>
      <c r="I53" s="646"/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6"/>
      <c r="X53" s="646"/>
      <c r="Y53" s="646"/>
      <c r="Z53" s="646"/>
      <c r="AA53" s="646"/>
      <c r="AB53" s="646"/>
      <c r="AC53" s="646"/>
      <c r="AD53" s="646"/>
      <c r="AE53" s="646"/>
      <c r="AF53" s="646"/>
      <c r="AG53" s="646"/>
      <c r="AH53" s="646"/>
      <c r="AI53" s="646"/>
      <c r="AJ53" s="646"/>
      <c r="AK53" s="646"/>
      <c r="AL53" s="646"/>
      <c r="AM53" s="646"/>
      <c r="AN53" s="646"/>
      <c r="AO53" s="646"/>
      <c r="AP53" s="646"/>
      <c r="AQ53" s="646"/>
      <c r="AR53" s="646"/>
      <c r="AS53" s="646"/>
      <c r="AT53" s="646"/>
      <c r="AU53" s="646"/>
      <c r="AV53" s="646"/>
      <c r="AW53" s="646"/>
      <c r="AX53" s="646"/>
      <c r="AY53" s="646"/>
      <c r="AZ53" s="646"/>
      <c r="BA53" s="647"/>
      <c r="BB53" s="359" t="str">
        <f>'１_2計画案週'!BB54</f>
        <v/>
      </c>
      <c r="BC53" s="360"/>
      <c r="BD53" s="360"/>
      <c r="BE53" s="360"/>
      <c r="BF53" s="360"/>
      <c r="BG53" s="360"/>
      <c r="BH53" s="360"/>
      <c r="BI53" s="360"/>
      <c r="BJ53" s="360"/>
      <c r="BK53" s="361"/>
    </row>
    <row r="54" spans="1:63" ht="14.25" customHeight="1">
      <c r="A54" s="526"/>
      <c r="B54" s="525"/>
      <c r="C54" s="525"/>
      <c r="D54" s="527"/>
      <c r="E54" s="645"/>
      <c r="F54" s="646"/>
      <c r="G54" s="646"/>
      <c r="H54" s="646"/>
      <c r="I54" s="646"/>
      <c r="J54" s="646"/>
      <c r="K54" s="646"/>
      <c r="L54" s="646"/>
      <c r="M54" s="646"/>
      <c r="N54" s="646"/>
      <c r="O54" s="646"/>
      <c r="P54" s="646"/>
      <c r="Q54" s="646"/>
      <c r="R54" s="646"/>
      <c r="S54" s="646"/>
      <c r="T54" s="646"/>
      <c r="U54" s="646"/>
      <c r="V54" s="646"/>
      <c r="W54" s="646"/>
      <c r="X54" s="646"/>
      <c r="Y54" s="646"/>
      <c r="Z54" s="646"/>
      <c r="AA54" s="646"/>
      <c r="AB54" s="646"/>
      <c r="AC54" s="646"/>
      <c r="AD54" s="646"/>
      <c r="AE54" s="646"/>
      <c r="AF54" s="646"/>
      <c r="AG54" s="646"/>
      <c r="AH54" s="646"/>
      <c r="AI54" s="646"/>
      <c r="AJ54" s="646"/>
      <c r="AK54" s="646"/>
      <c r="AL54" s="646"/>
      <c r="AM54" s="646"/>
      <c r="AN54" s="646"/>
      <c r="AO54" s="646"/>
      <c r="AP54" s="646"/>
      <c r="AQ54" s="646"/>
      <c r="AR54" s="646"/>
      <c r="AS54" s="646"/>
      <c r="AT54" s="646"/>
      <c r="AU54" s="646"/>
      <c r="AV54" s="646"/>
      <c r="AW54" s="646"/>
      <c r="AX54" s="646"/>
      <c r="AY54" s="646"/>
      <c r="AZ54" s="646"/>
      <c r="BA54" s="647"/>
      <c r="BB54" s="359" t="str">
        <f>'１_2計画案週'!BB55</f>
        <v/>
      </c>
      <c r="BC54" s="360"/>
      <c r="BD54" s="360"/>
      <c r="BE54" s="360"/>
      <c r="BF54" s="360"/>
      <c r="BG54" s="360"/>
      <c r="BH54" s="360"/>
      <c r="BI54" s="360"/>
      <c r="BJ54" s="360"/>
      <c r="BK54" s="361"/>
    </row>
    <row r="55" spans="1:63" ht="14.25" customHeight="1">
      <c r="A55" s="24"/>
      <c r="B55" s="25"/>
      <c r="C55" s="25"/>
      <c r="D55" s="26"/>
      <c r="E55" s="645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6"/>
      <c r="Q55" s="646"/>
      <c r="R55" s="646"/>
      <c r="S55" s="646"/>
      <c r="T55" s="646"/>
      <c r="U55" s="646"/>
      <c r="V55" s="646"/>
      <c r="W55" s="646"/>
      <c r="X55" s="646"/>
      <c r="Y55" s="646"/>
      <c r="Z55" s="646"/>
      <c r="AA55" s="646"/>
      <c r="AB55" s="646"/>
      <c r="AC55" s="646"/>
      <c r="AD55" s="646"/>
      <c r="AE55" s="646"/>
      <c r="AF55" s="646"/>
      <c r="AG55" s="646"/>
      <c r="AH55" s="646"/>
      <c r="AI55" s="646"/>
      <c r="AJ55" s="646"/>
      <c r="AK55" s="646"/>
      <c r="AL55" s="646"/>
      <c r="AM55" s="646"/>
      <c r="AN55" s="646"/>
      <c r="AO55" s="646"/>
      <c r="AP55" s="646"/>
      <c r="AQ55" s="646"/>
      <c r="AR55" s="646"/>
      <c r="AS55" s="646"/>
      <c r="AT55" s="646"/>
      <c r="AU55" s="646"/>
      <c r="AV55" s="646"/>
      <c r="AW55" s="646"/>
      <c r="AX55" s="646"/>
      <c r="AY55" s="646"/>
      <c r="AZ55" s="646"/>
      <c r="BA55" s="647"/>
      <c r="BB55" s="359" t="str">
        <f>'１_2計画案週'!BB56</f>
        <v/>
      </c>
      <c r="BC55" s="360"/>
      <c r="BD55" s="360"/>
      <c r="BE55" s="360"/>
      <c r="BF55" s="360"/>
      <c r="BG55" s="360"/>
      <c r="BH55" s="360"/>
      <c r="BI55" s="360"/>
      <c r="BJ55" s="360"/>
      <c r="BK55" s="361"/>
    </row>
    <row r="56" spans="1:63" ht="14.25" customHeight="1">
      <c r="A56" s="24"/>
      <c r="B56" s="25"/>
      <c r="C56" s="25"/>
      <c r="D56" s="26"/>
      <c r="E56" s="645"/>
      <c r="F56" s="646"/>
      <c r="G56" s="646"/>
      <c r="H56" s="646"/>
      <c r="I56" s="646"/>
      <c r="J56" s="646"/>
      <c r="K56" s="646"/>
      <c r="L56" s="646"/>
      <c r="M56" s="646"/>
      <c r="N56" s="646"/>
      <c r="O56" s="646"/>
      <c r="P56" s="646"/>
      <c r="Q56" s="646"/>
      <c r="R56" s="646"/>
      <c r="S56" s="646"/>
      <c r="T56" s="646"/>
      <c r="U56" s="646"/>
      <c r="V56" s="646"/>
      <c r="W56" s="646"/>
      <c r="X56" s="646"/>
      <c r="Y56" s="646"/>
      <c r="Z56" s="646"/>
      <c r="AA56" s="646"/>
      <c r="AB56" s="646"/>
      <c r="AC56" s="646"/>
      <c r="AD56" s="646"/>
      <c r="AE56" s="646"/>
      <c r="AF56" s="646"/>
      <c r="AG56" s="646"/>
      <c r="AH56" s="646"/>
      <c r="AI56" s="646"/>
      <c r="AJ56" s="646"/>
      <c r="AK56" s="646"/>
      <c r="AL56" s="646"/>
      <c r="AM56" s="646"/>
      <c r="AN56" s="646"/>
      <c r="AO56" s="646"/>
      <c r="AP56" s="646"/>
      <c r="AQ56" s="646"/>
      <c r="AR56" s="646"/>
      <c r="AS56" s="646"/>
      <c r="AT56" s="646"/>
      <c r="AU56" s="646"/>
      <c r="AV56" s="646"/>
      <c r="AW56" s="646"/>
      <c r="AX56" s="646"/>
      <c r="AY56" s="646"/>
      <c r="AZ56" s="646"/>
      <c r="BA56" s="647"/>
      <c r="BB56" s="359" t="str">
        <f>'１_2計画案週'!BB57</f>
        <v/>
      </c>
      <c r="BC56" s="360"/>
      <c r="BD56" s="360"/>
      <c r="BE56" s="360"/>
      <c r="BF56" s="360"/>
      <c r="BG56" s="360"/>
      <c r="BH56" s="360"/>
      <c r="BI56" s="360"/>
      <c r="BJ56" s="360"/>
      <c r="BK56" s="361"/>
    </row>
    <row r="57" spans="1:63" ht="14.25" customHeight="1">
      <c r="A57" s="524">
        <v>0.16666666666666666</v>
      </c>
      <c r="B57" s="525"/>
      <c r="C57" s="525"/>
      <c r="D57" s="527"/>
      <c r="E57" s="645"/>
      <c r="F57" s="646"/>
      <c r="G57" s="646"/>
      <c r="H57" s="646"/>
      <c r="I57" s="646"/>
      <c r="J57" s="646"/>
      <c r="K57" s="646"/>
      <c r="L57" s="646"/>
      <c r="M57" s="646"/>
      <c r="N57" s="646"/>
      <c r="O57" s="646"/>
      <c r="P57" s="646"/>
      <c r="Q57" s="646"/>
      <c r="R57" s="646"/>
      <c r="S57" s="646"/>
      <c r="T57" s="646"/>
      <c r="U57" s="646"/>
      <c r="V57" s="646"/>
      <c r="W57" s="646"/>
      <c r="X57" s="646"/>
      <c r="Y57" s="646"/>
      <c r="Z57" s="646"/>
      <c r="AA57" s="646"/>
      <c r="AB57" s="646"/>
      <c r="AC57" s="646"/>
      <c r="AD57" s="646"/>
      <c r="AE57" s="646"/>
      <c r="AF57" s="646"/>
      <c r="AG57" s="646"/>
      <c r="AH57" s="646"/>
      <c r="AI57" s="646"/>
      <c r="AJ57" s="646"/>
      <c r="AK57" s="646"/>
      <c r="AL57" s="646"/>
      <c r="AM57" s="646"/>
      <c r="AN57" s="646"/>
      <c r="AO57" s="646"/>
      <c r="AP57" s="646"/>
      <c r="AQ57" s="646"/>
      <c r="AR57" s="646"/>
      <c r="AS57" s="646"/>
      <c r="AT57" s="646"/>
      <c r="AU57" s="646"/>
      <c r="AV57" s="646"/>
      <c r="AW57" s="646"/>
      <c r="AX57" s="646"/>
      <c r="AY57" s="646"/>
      <c r="AZ57" s="646"/>
      <c r="BA57" s="647"/>
      <c r="BB57" s="359" t="str">
        <f>'１_2計画案週'!BB58</f>
        <v/>
      </c>
      <c r="BC57" s="360"/>
      <c r="BD57" s="360"/>
      <c r="BE57" s="360"/>
      <c r="BF57" s="360"/>
      <c r="BG57" s="360"/>
      <c r="BH57" s="360"/>
      <c r="BI57" s="360"/>
      <c r="BJ57" s="360"/>
      <c r="BK57" s="361"/>
    </row>
    <row r="58" spans="1:63" ht="14.25" customHeight="1">
      <c r="A58" s="528"/>
      <c r="B58" s="529"/>
      <c r="C58" s="529"/>
      <c r="D58" s="530"/>
      <c r="E58" s="648"/>
      <c r="F58" s="649"/>
      <c r="G58" s="649"/>
      <c r="H58" s="649"/>
      <c r="I58" s="649"/>
      <c r="J58" s="649"/>
      <c r="K58" s="649"/>
      <c r="L58" s="649"/>
      <c r="M58" s="649"/>
      <c r="N58" s="649"/>
      <c r="O58" s="649"/>
      <c r="P58" s="649"/>
      <c r="Q58" s="649"/>
      <c r="R58" s="649"/>
      <c r="S58" s="649"/>
      <c r="T58" s="649"/>
      <c r="U58" s="649"/>
      <c r="V58" s="649"/>
      <c r="W58" s="649"/>
      <c r="X58" s="649"/>
      <c r="Y58" s="649"/>
      <c r="Z58" s="649"/>
      <c r="AA58" s="649"/>
      <c r="AB58" s="649"/>
      <c r="AC58" s="649"/>
      <c r="AD58" s="649"/>
      <c r="AE58" s="649"/>
      <c r="AF58" s="649"/>
      <c r="AG58" s="649"/>
      <c r="AH58" s="649"/>
      <c r="AI58" s="649"/>
      <c r="AJ58" s="649"/>
      <c r="AK58" s="649"/>
      <c r="AL58" s="649"/>
      <c r="AM58" s="649"/>
      <c r="AN58" s="649"/>
      <c r="AO58" s="649"/>
      <c r="AP58" s="649"/>
      <c r="AQ58" s="649"/>
      <c r="AR58" s="649"/>
      <c r="AS58" s="649"/>
      <c r="AT58" s="649"/>
      <c r="AU58" s="649"/>
      <c r="AV58" s="649"/>
      <c r="AW58" s="649"/>
      <c r="AX58" s="649"/>
      <c r="AY58" s="649"/>
      <c r="AZ58" s="649"/>
      <c r="BA58" s="650"/>
      <c r="BB58" s="362" t="str">
        <f>'１_2計画案週'!BB59</f>
        <v/>
      </c>
      <c r="BC58" s="363"/>
      <c r="BD58" s="363"/>
      <c r="BE58" s="363"/>
      <c r="BF58" s="363"/>
      <c r="BG58" s="363"/>
      <c r="BH58" s="363"/>
      <c r="BI58" s="363"/>
      <c r="BJ58" s="363"/>
      <c r="BK58" s="364"/>
    </row>
    <row r="59" spans="1:63" ht="6.75" customHeight="1"/>
    <row r="60" spans="1:63" ht="6.75" customHeight="1"/>
  </sheetData>
  <sheetProtection formatCells="0" selectLockedCells="1"/>
  <mergeCells count="354">
    <mergeCell ref="AN57:AT57"/>
    <mergeCell ref="AU57:BA57"/>
    <mergeCell ref="E58:K58"/>
    <mergeCell ref="L58:R58"/>
    <mergeCell ref="S58:Y58"/>
    <mergeCell ref="Z58:AF58"/>
    <mergeCell ref="AG58:AM58"/>
    <mergeCell ref="AN58:AT58"/>
    <mergeCell ref="AU58:BA58"/>
    <mergeCell ref="E57:K57"/>
    <mergeCell ref="L57:R57"/>
    <mergeCell ref="S57:Y57"/>
    <mergeCell ref="Z57:AF57"/>
    <mergeCell ref="AG57:AM57"/>
    <mergeCell ref="AN55:AT55"/>
    <mergeCell ref="AU55:BA55"/>
    <mergeCell ref="E56:K56"/>
    <mergeCell ref="L56:R56"/>
    <mergeCell ref="S56:Y56"/>
    <mergeCell ref="Z56:AF56"/>
    <mergeCell ref="AG56:AM56"/>
    <mergeCell ref="AN56:AT56"/>
    <mergeCell ref="AU56:BA56"/>
    <mergeCell ref="E55:K55"/>
    <mergeCell ref="L55:R55"/>
    <mergeCell ref="S55:Y55"/>
    <mergeCell ref="Z55:AF55"/>
    <mergeCell ref="AG55:AM55"/>
    <mergeCell ref="AN53:AT53"/>
    <mergeCell ref="AU53:BA53"/>
    <mergeCell ref="E54:K54"/>
    <mergeCell ref="L54:R54"/>
    <mergeCell ref="S54:Y54"/>
    <mergeCell ref="Z54:AF54"/>
    <mergeCell ref="AG54:AM54"/>
    <mergeCell ref="AN54:AT54"/>
    <mergeCell ref="AU54:BA54"/>
    <mergeCell ref="E53:K53"/>
    <mergeCell ref="L53:R53"/>
    <mergeCell ref="S53:Y53"/>
    <mergeCell ref="Z53:AF53"/>
    <mergeCell ref="AG53:AM53"/>
    <mergeCell ref="AN51:AT51"/>
    <mergeCell ref="AU51:BA51"/>
    <mergeCell ref="E52:K52"/>
    <mergeCell ref="L52:R52"/>
    <mergeCell ref="S52:Y52"/>
    <mergeCell ref="Z52:AF52"/>
    <mergeCell ref="AG52:AM52"/>
    <mergeCell ref="AN52:AT52"/>
    <mergeCell ref="AU52:BA52"/>
    <mergeCell ref="E51:K51"/>
    <mergeCell ref="L51:R51"/>
    <mergeCell ref="S51:Y51"/>
    <mergeCell ref="Z51:AF51"/>
    <mergeCell ref="AG51:AM51"/>
    <mergeCell ref="AN49:AT49"/>
    <mergeCell ref="AU49:BA49"/>
    <mergeCell ref="E50:K50"/>
    <mergeCell ref="L50:R50"/>
    <mergeCell ref="S50:Y50"/>
    <mergeCell ref="Z50:AF50"/>
    <mergeCell ref="AG50:AM50"/>
    <mergeCell ref="AN50:AT50"/>
    <mergeCell ref="AU50:BA50"/>
    <mergeCell ref="E49:K49"/>
    <mergeCell ref="L49:R49"/>
    <mergeCell ref="S49:Y49"/>
    <mergeCell ref="Z49:AF49"/>
    <mergeCell ref="AG49:AM49"/>
    <mergeCell ref="AN47:AT47"/>
    <mergeCell ref="AU47:BA47"/>
    <mergeCell ref="E48:K48"/>
    <mergeCell ref="L48:R48"/>
    <mergeCell ref="S48:Y48"/>
    <mergeCell ref="Z48:AF48"/>
    <mergeCell ref="AG48:AM48"/>
    <mergeCell ref="AN48:AT48"/>
    <mergeCell ref="AU48:BA48"/>
    <mergeCell ref="E47:K47"/>
    <mergeCell ref="L47:R47"/>
    <mergeCell ref="S47:Y47"/>
    <mergeCell ref="Z47:AF47"/>
    <mergeCell ref="AG47:AM47"/>
    <mergeCell ref="AN45:AT45"/>
    <mergeCell ref="AU45:BA45"/>
    <mergeCell ref="E46:K46"/>
    <mergeCell ref="L46:R46"/>
    <mergeCell ref="S46:Y46"/>
    <mergeCell ref="Z46:AF46"/>
    <mergeCell ref="AG46:AM46"/>
    <mergeCell ref="AN46:AT46"/>
    <mergeCell ref="AU46:BA46"/>
    <mergeCell ref="E45:K45"/>
    <mergeCell ref="L45:R45"/>
    <mergeCell ref="S45:Y45"/>
    <mergeCell ref="Z45:AF45"/>
    <mergeCell ref="AG45:AM45"/>
    <mergeCell ref="AN43:AT43"/>
    <mergeCell ref="AU43:BA43"/>
    <mergeCell ref="E44:K44"/>
    <mergeCell ref="L44:R44"/>
    <mergeCell ref="S44:Y44"/>
    <mergeCell ref="Z44:AF44"/>
    <mergeCell ref="AG44:AM44"/>
    <mergeCell ref="AN44:AT44"/>
    <mergeCell ref="AU44:BA44"/>
    <mergeCell ref="E43:K43"/>
    <mergeCell ref="L43:R43"/>
    <mergeCell ref="S43:Y43"/>
    <mergeCell ref="Z43:AF43"/>
    <mergeCell ref="AG43:AM43"/>
    <mergeCell ref="AN41:AT41"/>
    <mergeCell ref="AU41:BA41"/>
    <mergeCell ref="E42:K42"/>
    <mergeCell ref="L42:R42"/>
    <mergeCell ref="S42:Y42"/>
    <mergeCell ref="Z42:AF42"/>
    <mergeCell ref="AG42:AM42"/>
    <mergeCell ref="AN42:AT42"/>
    <mergeCell ref="AU42:BA42"/>
    <mergeCell ref="E41:K41"/>
    <mergeCell ref="L41:R41"/>
    <mergeCell ref="S41:Y41"/>
    <mergeCell ref="Z41:AF41"/>
    <mergeCell ref="AG41:AM41"/>
    <mergeCell ref="AN39:AT39"/>
    <mergeCell ref="AU39:BA39"/>
    <mergeCell ref="E40:K40"/>
    <mergeCell ref="L40:R40"/>
    <mergeCell ref="S40:Y40"/>
    <mergeCell ref="Z40:AF40"/>
    <mergeCell ref="AG40:AM40"/>
    <mergeCell ref="AN40:AT40"/>
    <mergeCell ref="AU40:BA40"/>
    <mergeCell ref="E39:K39"/>
    <mergeCell ref="L39:R39"/>
    <mergeCell ref="S39:Y39"/>
    <mergeCell ref="Z39:AF39"/>
    <mergeCell ref="AG39:AM39"/>
    <mergeCell ref="AN37:AT37"/>
    <mergeCell ref="AU37:BA37"/>
    <mergeCell ref="E38:K38"/>
    <mergeCell ref="L38:R38"/>
    <mergeCell ref="S38:Y38"/>
    <mergeCell ref="Z38:AF38"/>
    <mergeCell ref="AG38:AM38"/>
    <mergeCell ref="AN38:AT38"/>
    <mergeCell ref="AU38:BA38"/>
    <mergeCell ref="E37:K37"/>
    <mergeCell ref="L37:R37"/>
    <mergeCell ref="S37:Y37"/>
    <mergeCell ref="Z37:AF37"/>
    <mergeCell ref="AG37:AM37"/>
    <mergeCell ref="AN35:AT35"/>
    <mergeCell ref="AU35:BA35"/>
    <mergeCell ref="E36:K36"/>
    <mergeCell ref="L36:R36"/>
    <mergeCell ref="S36:Y36"/>
    <mergeCell ref="Z36:AF36"/>
    <mergeCell ref="AG36:AM36"/>
    <mergeCell ref="AN36:AT36"/>
    <mergeCell ref="AU36:BA36"/>
    <mergeCell ref="E35:K35"/>
    <mergeCell ref="L35:R35"/>
    <mergeCell ref="S35:Y35"/>
    <mergeCell ref="Z35:AF35"/>
    <mergeCell ref="AG35:AM35"/>
    <mergeCell ref="AN33:AT33"/>
    <mergeCell ref="AU33:BA33"/>
    <mergeCell ref="E34:K34"/>
    <mergeCell ref="L34:R34"/>
    <mergeCell ref="S34:Y34"/>
    <mergeCell ref="Z34:AF34"/>
    <mergeCell ref="AG34:AM34"/>
    <mergeCell ref="AN34:AT34"/>
    <mergeCell ref="AU34:BA34"/>
    <mergeCell ref="E33:K33"/>
    <mergeCell ref="L33:R33"/>
    <mergeCell ref="S33:Y33"/>
    <mergeCell ref="Z33:AF33"/>
    <mergeCell ref="AG33:AM33"/>
    <mergeCell ref="AN31:AT31"/>
    <mergeCell ref="AU31:BA31"/>
    <mergeCell ref="E32:K32"/>
    <mergeCell ref="L32:R32"/>
    <mergeCell ref="S32:Y32"/>
    <mergeCell ref="Z32:AF32"/>
    <mergeCell ref="AG32:AM32"/>
    <mergeCell ref="AN32:AT32"/>
    <mergeCell ref="AU32:BA32"/>
    <mergeCell ref="E31:K31"/>
    <mergeCell ref="L31:R31"/>
    <mergeCell ref="S31:Y31"/>
    <mergeCell ref="Z31:AF31"/>
    <mergeCell ref="AG31:AM31"/>
    <mergeCell ref="AN29:AT29"/>
    <mergeCell ref="AU29:BA29"/>
    <mergeCell ref="E30:K30"/>
    <mergeCell ref="L30:R30"/>
    <mergeCell ref="S30:Y30"/>
    <mergeCell ref="Z30:AF30"/>
    <mergeCell ref="AG30:AM30"/>
    <mergeCell ref="AN30:AT30"/>
    <mergeCell ref="AU30:BA30"/>
    <mergeCell ref="E29:K29"/>
    <mergeCell ref="L29:R29"/>
    <mergeCell ref="S29:Y29"/>
    <mergeCell ref="Z29:AF29"/>
    <mergeCell ref="AG29:AM29"/>
    <mergeCell ref="AN27:AT27"/>
    <mergeCell ref="AU27:BA27"/>
    <mergeCell ref="E28:K28"/>
    <mergeCell ref="L28:R28"/>
    <mergeCell ref="S28:Y28"/>
    <mergeCell ref="Z28:AF28"/>
    <mergeCell ref="AG28:AM28"/>
    <mergeCell ref="AN28:AT28"/>
    <mergeCell ref="AU28:BA28"/>
    <mergeCell ref="E27:K27"/>
    <mergeCell ref="L27:R27"/>
    <mergeCell ref="S27:Y27"/>
    <mergeCell ref="Z27:AF27"/>
    <mergeCell ref="AG27:AM27"/>
    <mergeCell ref="AN25:AT25"/>
    <mergeCell ref="AU25:BA25"/>
    <mergeCell ref="E26:K26"/>
    <mergeCell ref="L26:R26"/>
    <mergeCell ref="S26:Y26"/>
    <mergeCell ref="Z26:AF26"/>
    <mergeCell ref="AG26:AM26"/>
    <mergeCell ref="AN26:AT26"/>
    <mergeCell ref="AU26:BA26"/>
    <mergeCell ref="E25:K25"/>
    <mergeCell ref="L25:R25"/>
    <mergeCell ref="S25:Y25"/>
    <mergeCell ref="Z25:AF25"/>
    <mergeCell ref="AG25:AM25"/>
    <mergeCell ref="AN23:AT23"/>
    <mergeCell ref="AU23:BA23"/>
    <mergeCell ref="E24:K24"/>
    <mergeCell ref="L24:R24"/>
    <mergeCell ref="S24:Y24"/>
    <mergeCell ref="Z24:AF24"/>
    <mergeCell ref="AG24:AM24"/>
    <mergeCell ref="AN24:AT24"/>
    <mergeCell ref="AU24:BA24"/>
    <mergeCell ref="E23:K23"/>
    <mergeCell ref="L23:R23"/>
    <mergeCell ref="S23:Y23"/>
    <mergeCell ref="Z23:AF23"/>
    <mergeCell ref="AG23:AM23"/>
    <mergeCell ref="AN21:AT21"/>
    <mergeCell ref="AU21:BA21"/>
    <mergeCell ref="E22:K22"/>
    <mergeCell ref="L22:R22"/>
    <mergeCell ref="S22:Y22"/>
    <mergeCell ref="Z22:AF22"/>
    <mergeCell ref="AG22:AM22"/>
    <mergeCell ref="AN22:AT22"/>
    <mergeCell ref="AU22:BA22"/>
    <mergeCell ref="E21:K21"/>
    <mergeCell ref="L21:R21"/>
    <mergeCell ref="S21:Y21"/>
    <mergeCell ref="Z21:AF21"/>
    <mergeCell ref="AG21:AM21"/>
    <mergeCell ref="AN19:AT19"/>
    <mergeCell ref="AU19:BA19"/>
    <mergeCell ref="E20:K20"/>
    <mergeCell ref="L20:R20"/>
    <mergeCell ref="S20:Y20"/>
    <mergeCell ref="Z20:AF20"/>
    <mergeCell ref="AG20:AM20"/>
    <mergeCell ref="AN20:AT20"/>
    <mergeCell ref="AU20:BA20"/>
    <mergeCell ref="E19:K19"/>
    <mergeCell ref="L19:R19"/>
    <mergeCell ref="S19:Y19"/>
    <mergeCell ref="Z19:AF19"/>
    <mergeCell ref="AG19:AM19"/>
    <mergeCell ref="AN17:AT17"/>
    <mergeCell ref="AU17:BA17"/>
    <mergeCell ref="E18:K18"/>
    <mergeCell ref="L18:R18"/>
    <mergeCell ref="S18:Y18"/>
    <mergeCell ref="Z18:AF18"/>
    <mergeCell ref="AG18:AM18"/>
    <mergeCell ref="AN18:AT18"/>
    <mergeCell ref="AU18:BA18"/>
    <mergeCell ref="E17:K17"/>
    <mergeCell ref="L17:R17"/>
    <mergeCell ref="S17:Y17"/>
    <mergeCell ref="Z17:AF17"/>
    <mergeCell ref="AG17:AM17"/>
    <mergeCell ref="E16:K16"/>
    <mergeCell ref="L16:R16"/>
    <mergeCell ref="S16:Y16"/>
    <mergeCell ref="Z16:AF16"/>
    <mergeCell ref="AG16:AM16"/>
    <mergeCell ref="AN16:AT16"/>
    <mergeCell ref="AU16:BA16"/>
    <mergeCell ref="E15:K15"/>
    <mergeCell ref="L15:R15"/>
    <mergeCell ref="S15:Y15"/>
    <mergeCell ref="Z15:AF15"/>
    <mergeCell ref="AG15:AM15"/>
    <mergeCell ref="BF1:BK1"/>
    <mergeCell ref="AN13:AT13"/>
    <mergeCell ref="AU13:BA13"/>
    <mergeCell ref="E14:K14"/>
    <mergeCell ref="L14:R14"/>
    <mergeCell ref="S14:Y14"/>
    <mergeCell ref="Z14:AF14"/>
    <mergeCell ref="AG14:AM14"/>
    <mergeCell ref="AN14:AT14"/>
    <mergeCell ref="AU14:BA14"/>
    <mergeCell ref="E13:K13"/>
    <mergeCell ref="L13:R13"/>
    <mergeCell ref="S13:Y13"/>
    <mergeCell ref="Z13:AF13"/>
    <mergeCell ref="AG13:AM13"/>
    <mergeCell ref="A12:D12"/>
    <mergeCell ref="A13:D14"/>
    <mergeCell ref="A17:D18"/>
    <mergeCell ref="A21:D22"/>
    <mergeCell ref="I4:U4"/>
    <mergeCell ref="AD4:AP4"/>
    <mergeCell ref="AY4:BK4"/>
    <mergeCell ref="AY5:BK5"/>
    <mergeCell ref="E11:K11"/>
    <mergeCell ref="L11:R11"/>
    <mergeCell ref="S11:Y11"/>
    <mergeCell ref="Z11:AF11"/>
    <mergeCell ref="AG11:AM11"/>
    <mergeCell ref="AN11:AT11"/>
    <mergeCell ref="AU11:BA11"/>
    <mergeCell ref="E12:K12"/>
    <mergeCell ref="L12:R12"/>
    <mergeCell ref="S12:Y12"/>
    <mergeCell ref="Z12:AF12"/>
    <mergeCell ref="AG12:AM12"/>
    <mergeCell ref="AN12:AT12"/>
    <mergeCell ref="AU12:BA12"/>
    <mergeCell ref="AN15:AT15"/>
    <mergeCell ref="AU15:BA15"/>
    <mergeCell ref="A53:D54"/>
    <mergeCell ref="A57:D58"/>
    <mergeCell ref="A29:D30"/>
    <mergeCell ref="A33:D34"/>
    <mergeCell ref="A37:D38"/>
    <mergeCell ref="A41:D42"/>
    <mergeCell ref="A45:D46"/>
    <mergeCell ref="A49:D50"/>
    <mergeCell ref="A25:D26"/>
  </mergeCells>
  <phoneticPr fontId="2"/>
  <dataValidations count="1">
    <dataValidation imeMode="hiragana" allowBlank="1" showInputMessage="1" showErrorMessage="1" sqref="BC11:BC33 BC35:BC46"/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4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入力シート</vt:lpstr>
      <vt:lpstr>時間計算</vt:lpstr>
      <vt:lpstr>家族構成図</vt:lpstr>
      <vt:lpstr>ジェノグラム</vt:lpstr>
      <vt:lpstr>1_1計画案</vt:lpstr>
      <vt:lpstr>１_2計画案週</vt:lpstr>
      <vt:lpstr>現状別紙１</vt:lpstr>
      <vt:lpstr>現状別紙２</vt:lpstr>
      <vt:lpstr>別紙２</vt:lpstr>
      <vt:lpstr>2_1計画</vt:lpstr>
      <vt:lpstr>2_2計画週</vt:lpstr>
      <vt:lpstr>3_1モニタ</vt:lpstr>
      <vt:lpstr>3_2モニタ週</vt:lpstr>
      <vt:lpstr>'1_1計画案'!Print_Area</vt:lpstr>
      <vt:lpstr>'１_2計画案週'!Print_Area</vt:lpstr>
      <vt:lpstr>'2_1計画'!Print_Area</vt:lpstr>
      <vt:lpstr>'2_2計画週'!Print_Area</vt:lpstr>
      <vt:lpstr>'3_1モニタ'!Print_Area</vt:lpstr>
      <vt:lpstr>現状別紙２!Print_Area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幡中 美沙</cp:lastModifiedBy>
  <cp:lastPrinted>2021-03-01T06:04:11Z</cp:lastPrinted>
  <dcterms:modified xsi:type="dcterms:W3CDTF">2021-03-01T06:04:30Z</dcterms:modified>
</cp:coreProperties>
</file>