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476"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'３建物概要'!$A$1:$L$52</definedName>
    <definedName name="_xlnm.Print_Area" localSheetId="3">'４サービス内容'!$A$1:$J$134</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'別添１'!$A$1:$F$50</definedName>
    <definedName name="_xlnm.Print_Area" localSheetId="10">'別添２'!$A$1:$I$31</definedName>
    <definedName name="_xlnm.Print_Area" localSheetId="11">'別添３'!$A$1:$N$38</definedName>
    <definedName name="_xlnm.Print_Area" localSheetId="12">'別添４'!$A$1:$L$54</definedName>
  </definedNames>
  <calcPr fullCalcOnLoad="1"/>
</workbook>
</file>

<file path=xl/sharedStrings.xml><?xml version="1.0" encoding="utf-8"?>
<sst xmlns="http://schemas.openxmlformats.org/spreadsheetml/2006/main" count="1593" uniqueCount="906">
  <si>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</si>
  <si>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</si>
  <si>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</si>
  <si>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</si>
  <si>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</si>
  <si>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</si>
  <si>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</si>
  <si>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</si>
  <si>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</si>
  <si>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</si>
  <si>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</si>
  <si>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</si>
  <si>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</si>
  <si>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</si>
  <si>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</si>
  <si>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</si>
  <si>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</si>
  <si>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</si>
  <si>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</si>
  <si>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</si>
  <si>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</si>
  <si>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</si>
  <si>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</si>
  <si>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</si>
  <si>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</si>
  <si>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</si>
  <si>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</si>
  <si>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</si>
  <si>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</si>
  <si>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</si>
  <si>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</si>
  <si>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</si>
  <si>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</si>
  <si>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</si>
  <si>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</si>
  <si>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</si>
  <si>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</si>
  <si>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</si>
  <si>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</si>
  <si>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</si>
  <si>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</si>
  <si>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</si>
  <si>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</si>
  <si>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</si>
  <si>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</si>
  <si>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</si>
  <si>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</si>
  <si>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</si>
  <si>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</si>
  <si>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</si>
  <si>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</si>
  <si>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</si>
  <si>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</si>
  <si>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</si>
  <si>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</si>
  <si>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</si>
  <si>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</si>
  <si>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</si>
  <si>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</si>
  <si>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</si>
  <si>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</si>
  <si>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</si>
  <si>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</si>
  <si>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</si>
  <si>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</si>
  <si>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</si>
  <si>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</si>
  <si>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</si>
  <si>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</si>
  <si>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</si>
  <si>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</si>
  <si>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</si>
  <si>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</si>
  <si>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</si>
  <si>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</si>
  <si>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</si>
  <si>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</si>
  <si>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</si>
  <si>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</si>
  <si>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</si>
  <si>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</si>
  <si>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</si>
  <si>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</si>
  <si>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</si>
  <si>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</si>
  <si>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</si>
  <si>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</si>
  <si>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</si>
  <si>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</si>
  <si>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</si>
  <si>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</si>
  <si>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</si>
  <si>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</si>
  <si>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</si>
  <si>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</si>
  <si>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</si>
  <si>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</si>
  <si>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</si>
  <si>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</si>
  <si>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</si>
  <si>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</si>
  <si>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</si>
  <si>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</si>
  <si>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</si>
  <si>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</si>
  <si>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</si>
  <si>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</si>
  <si>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</si>
  <si>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</si>
  <si>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</si>
  <si>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</si>
  <si>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</si>
  <si>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</si>
  <si>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</si>
  <si>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</si>
  <si>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</si>
  <si>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</si>
  <si>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</si>
  <si>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</si>
  <si>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</si>
  <si>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</si>
  <si>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</si>
  <si>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</si>
  <si>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</si>
  <si>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</si>
  <si>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</si>
  <si>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</si>
  <si>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</si>
  <si>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</si>
  <si>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</si>
  <si>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</si>
  <si>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</si>
  <si>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</si>
  <si>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</si>
  <si>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</si>
  <si>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</si>
  <si>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</si>
  <si>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</si>
  <si>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</si>
  <si>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</si>
  <si>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</si>
  <si>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</si>
  <si>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</si>
  <si>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</si>
  <si>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</si>
  <si>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</si>
  <si>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</si>
  <si>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</si>
  <si>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</si>
  <si>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</si>
  <si>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</si>
  <si>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</si>
  <si>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</si>
  <si>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</si>
  <si>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</si>
  <si>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</si>
  <si>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</si>
  <si>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</si>
  <si>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</si>
  <si>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</si>
  <si>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</si>
  <si>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</si>
  <si>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</si>
  <si>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</si>
  <si>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</si>
  <si>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</si>
  <si>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</si>
  <si>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</si>
  <si>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</si>
  <si>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</si>
  <si>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</si>
  <si>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</si>
  <si>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</si>
  <si>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</si>
  <si>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</si>
  <si>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</si>
  <si>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</si>
  <si>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</si>
  <si>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</si>
  <si>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</si>
  <si>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</si>
  <si>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</si>
  <si>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</si>
  <si>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</si>
  <si>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</si>
  <si>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</si>
  <si>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</si>
  <si>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</si>
  <si>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</si>
  <si>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</si>
  <si>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</si>
  <si>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</si>
  <si>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</si>
  <si>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</si>
  <si>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</si>
  <si>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</si>
  <si>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</si>
  <si>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</si>
  <si>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</si>
  <si>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</si>
  <si>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</si>
  <si>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</si>
  <si>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</si>
  <si>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</si>
  <si>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</si>
  <si>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</si>
  <si>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</si>
  <si>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</si>
  <si>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</si>
  <si>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</si>
  <si>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</si>
  <si>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</si>
  <si>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</si>
  <si>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</si>
  <si>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</si>
  <si>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</si>
  <si>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</si>
  <si>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</si>
  <si>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</si>
  <si>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</si>
  <si>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</si>
  <si>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</si>
  <si>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</si>
  <si>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</si>
  <si>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</si>
  <si>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</si>
  <si>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</si>
  <si>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</si>
  <si>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</si>
  <si>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</si>
  <si>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</si>
  <si>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</si>
  <si>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</si>
  <si>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</si>
  <si>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</si>
  <si>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</si>
  <si>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</si>
  <si>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</si>
  <si>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</si>
  <si>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</si>
  <si>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</si>
  <si>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</si>
  <si>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</si>
  <si>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</si>
  <si>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</si>
  <si>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</si>
  <si>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</si>
  <si>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</si>
  <si>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</si>
  <si>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</si>
  <si>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</si>
  <si>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</si>
  <si>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</si>
  <si>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</si>
  <si>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</si>
  <si>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</si>
  <si>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</si>
  <si>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</si>
  <si>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</si>
  <si>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</si>
  <si>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</si>
  <si>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</si>
  <si>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</si>
  <si>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</si>
  <si>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</si>
  <si>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</si>
  <si>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</si>
  <si>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</si>
  <si>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</si>
  <si>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</si>
  <si>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</si>
  <si>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</si>
  <si>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</si>
  <si>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</si>
  <si>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</si>
  <si>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</si>
  <si>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</si>
  <si>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</si>
  <si>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</si>
  <si>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</si>
  <si>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</si>
  <si>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</si>
  <si>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</si>
  <si>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</si>
  <si>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</si>
  <si>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</si>
  <si>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</si>
  <si>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</si>
  <si>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</si>
  <si>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</si>
  <si>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</si>
  <si>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</si>
  <si>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</si>
  <si>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</si>
  <si>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</si>
  <si>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</si>
  <si>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</si>
  <si>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</si>
  <si>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</si>
  <si>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</si>
  <si>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</si>
  <si>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</si>
  <si>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</si>
  <si>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</si>
  <si>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</si>
  <si>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</si>
  <si>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</si>
  <si>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</si>
  <si>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</si>
  <si>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</si>
  <si>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</si>
  <si>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</si>
  <si>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</si>
  <si>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</si>
  <si>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</si>
  <si>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</si>
  <si>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</si>
  <si>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</si>
  <si>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</si>
  <si>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</si>
  <si>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</si>
  <si>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</si>
  <si>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</si>
  <si>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</si>
  <si>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</si>
  <si>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</si>
  <si>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</si>
  <si>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</si>
  <si>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</si>
  <si>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</si>
  <si>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</si>
  <si>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</si>
  <si>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</si>
  <si>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</si>
  <si>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</si>
  <si>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</si>
  <si>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</si>
  <si>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</si>
  <si>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</si>
  <si>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</si>
  <si>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</si>
  <si>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</si>
  <si>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</si>
  <si>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</si>
  <si>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</si>
  <si>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</si>
  <si>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</si>
  <si>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</si>
  <si>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</si>
  <si>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</si>
  <si>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</si>
  <si>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</si>
  <si>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</si>
  <si>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</si>
  <si>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</si>
  <si>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</si>
  <si>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</si>
  <si>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</si>
  <si>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</si>
  <si>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</si>
  <si>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</si>
  <si>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</si>
  <si>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</si>
  <si>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</si>
  <si>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</si>
  <si>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</si>
  <si>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</si>
  <si>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</si>
  <si>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</si>
  <si>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</si>
  <si>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</si>
  <si>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</si>
  <si>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</si>
  <si>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</si>
  <si>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</si>
  <si>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</si>
  <si>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</si>
  <si>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</si>
  <si>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</si>
  <si>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</si>
  <si>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</si>
  <si>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</si>
  <si>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</si>
  <si>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</si>
  <si>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</si>
  <si>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</si>
  <si>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</si>
  <si>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</si>
  <si>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</si>
  <si>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</si>
  <si>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</si>
  <si>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</si>
  <si>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</si>
  <si>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</si>
  <si>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</si>
  <si>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</si>
  <si>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</si>
  <si>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</si>
  <si>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</si>
  <si>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</si>
  <si>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</si>
  <si>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</si>
  <si>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</si>
  <si>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</si>
  <si>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</si>
  <si>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</si>
  <si>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</si>
  <si>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</si>
  <si>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</si>
  <si>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</si>
  <si>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</si>
  <si>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</si>
  <si>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</si>
  <si>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</si>
  <si>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</si>
  <si>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</si>
  <si>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</si>
  <si>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</si>
  <si>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</si>
  <si>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</si>
  <si>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</si>
  <si>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</si>
  <si>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</si>
  <si>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</si>
  <si>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</si>
  <si>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</si>
  <si>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</si>
  <si>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</si>
  <si>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</si>
  <si>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</si>
  <si>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</si>
  <si>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</si>
  <si>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</si>
  <si>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</si>
  <si>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</si>
  <si>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</si>
  <si>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</si>
  <si>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</si>
  <si>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</si>
  <si>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</si>
  <si>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</si>
  <si>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</si>
  <si>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</si>
  <si>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</si>
  <si>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</si>
  <si>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</si>
  <si>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</si>
  <si>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</si>
  <si>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</si>
  <si>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</si>
  <si>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</si>
  <si>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</si>
  <si>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</si>
  <si>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</si>
  <si>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</si>
  <si>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</si>
  <si>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</si>
  <si>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</si>
  <si>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</si>
  <si>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</si>
  <si>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</si>
  <si>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</si>
  <si>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</si>
  <si>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</si>
  <si>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</si>
  <si>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</si>
  <si>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</si>
  <si>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</si>
  <si>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</si>
  <si>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</si>
  <si>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</si>
  <si>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</si>
  <si>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</si>
  <si>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</si>
  <si>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</si>
  <si>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</si>
  <si>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</si>
  <si>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</si>
  <si>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</si>
  <si>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</si>
  <si>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</si>
  <si>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</si>
  <si>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</si>
  <si>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</si>
  <si>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</si>
  <si>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</si>
  <si>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</si>
  <si>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</si>
  <si>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</si>
  <si>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</si>
  <si>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</si>
  <si>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</si>
  <si>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</si>
  <si>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</si>
  <si>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</si>
  <si>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</si>
  <si>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</si>
  <si>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</si>
  <si>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</si>
  <si>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</si>
  <si>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</si>
  <si>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</si>
  <si>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</si>
  <si>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</si>
  <si>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</si>
  <si>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</si>
  <si>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</si>
  <si>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</si>
  <si>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</si>
  <si>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</si>
  <si>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</si>
  <si>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</si>
  <si>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</si>
  <si>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</si>
  <si>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</si>
  <si>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</si>
  <si>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</si>
  <si>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</si>
  <si>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</si>
  <si>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</si>
  <si>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</si>
  <si>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</si>
  <si>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</si>
  <si>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</si>
  <si>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</si>
  <si>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</si>
  <si>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</si>
  <si>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</si>
  <si>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</si>
  <si>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</si>
  <si>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</si>
  <si>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</si>
  <si>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</si>
  <si>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</si>
  <si>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</si>
  <si>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</si>
  <si>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</si>
  <si>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</si>
  <si>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</si>
  <si>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</si>
  <si>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</si>
  <si>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</si>
  <si>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</si>
  <si>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</si>
  <si>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</si>
  <si>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</si>
  <si>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</si>
  <si>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</si>
  <si>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</si>
  <si>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</si>
  <si>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</si>
  <si>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</si>
  <si>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</si>
  <si>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</si>
  <si>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</si>
  <si>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</si>
  <si>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</si>
  <si>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</si>
  <si>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</si>
  <si>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</si>
  <si>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</si>
  <si>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</si>
  <si>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</si>
  <si>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</si>
  <si>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若年性認知症入居者受入加算</t>
  </si>
  <si>
    <t>退院・退所時連携加算</t>
  </si>
  <si>
    <t>はり師</t>
  </si>
  <si>
    <t>きゅう師</t>
  </si>
  <si>
    <t>柔道整復師</t>
  </si>
  <si>
    <t>介護職員等特定処遇改善加算</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</si>
  <si>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</si>
  <si>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</si>
  <si>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</si>
  <si>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</si>
  <si>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</si>
  <si>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</si>
  <si>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</si>
  <si>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</si>
  <si>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</si>
  <si>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</si>
  <si>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</si>
  <si>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</si>
  <si>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</si>
  <si>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</si>
  <si>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</si>
  <si>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利用者負担額は、１割を表示しています。但し、法令で定める額以上の所得のある方は、２割又は３割負担となります。</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</si>
  <si>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</si>
  <si>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</si>
  <si>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</si>
  <si>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（要介護度に応じた1日の単位数から10%減算）</t>
  </si>
  <si>
    <t>法人番号</t>
  </si>
  <si>
    <t>介護職員特定処遇改善加算</t>
  </si>
  <si>
    <t>科学的介護推進体制加算</t>
  </si>
  <si>
    <t>ＡＤＬ維持等加算</t>
  </si>
  <si>
    <t>協力科目</t>
  </si>
  <si>
    <t>１５年以上</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</si>
  <si>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</si>
  <si>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</si>
  <si>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</si>
  <si>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</si>
  <si>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</si>
  <si>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</si>
  <si>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</si>
  <si>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</si>
  <si>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</si>
  <si>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</si>
  <si>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</si>
  <si>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</si>
  <si>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</si>
  <si>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</si>
  <si>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</si>
  <si>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</si>
  <si>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</si>
  <si>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</si>
  <si>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</si>
  <si>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</si>
  <si>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</si>
  <si>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</si>
  <si>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r>
      <rPr>
        <sz val="11"/>
        <rFont val="ＭＳ 明朝"/>
        <family val="1"/>
      </rPr>
      <t>料金</t>
    </r>
    <r>
      <rPr>
        <sz val="9"/>
        <rFont val="ＭＳ 明朝"/>
        <family val="1"/>
      </rPr>
      <t>※</t>
    </r>
  </si>
  <si>
    <t>＜介護予防・日常生活支援総合事業＞</t>
  </si>
  <si>
    <t>訪問型サポートサービス</t>
  </si>
  <si>
    <t>通所型サポートサービス</t>
  </si>
  <si>
    <t>通所型入浴サポートサービス</t>
  </si>
  <si>
    <t>なし</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</si>
  <si>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</si>
  <si>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</si>
  <si>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</si>
  <si>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</si>
  <si>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吹田市有料老人ホーム設置運営指導指針「7 規模及び構造設備」に合致しない事項</t>
  </si>
  <si>
    <t>「8 既存建築物等の活用の場合等の特例」への適合性</t>
  </si>
  <si>
    <t>令和</t>
  </si>
  <si>
    <t>（１）サービス付き高齢者向け住宅において、「重要事項説明書」を「重要事項説明書兼登録事項等につい
      ての説明（高齢者住まい法第17条関係）」又は「重要事項説明書等」と表記して構わない。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（７）【省略】と記載されている項目及び「色帯のない(背景が白色)」項目が空欄の場合は、「削除、斜線
      、空欄、塗りつぶし」をして構わない。それ以外の項目で削除する場合は、大阪府に確認すること。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</si>
  <si>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険自己負担額」は重要事項説明書等の一部であり、別添１「事業主体が吹田市で実施する他の介護サ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</si>
  <si>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根木　豊</t>
  </si>
  <si>
    <t>ホーム長（管理者）</t>
  </si>
  <si>
    <t>5120001109492</t>
  </si>
  <si>
    <t>かぶしきがいしゃちゃーむけあこーぽれーしょん</t>
  </si>
  <si>
    <t>株式会社チャーム・ケア・コーポレーション</t>
  </si>
  <si>
    <t>530-0005</t>
  </si>
  <si>
    <t>大阪府大阪市北区中之島三丁目６番３２号</t>
  </si>
  <si>
    <t>06-6445-3389 / 06-6445-3398</t>
  </si>
  <si>
    <t>gyomu-kanri-horei@charmcc.jp</t>
  </si>
  <si>
    <t>www.charmcc.jp/</t>
  </si>
  <si>
    <t>代表取締役</t>
  </si>
  <si>
    <t>下村隆彦</t>
  </si>
  <si>
    <t>昭和</t>
  </si>
  <si>
    <t>59年8月22日</t>
  </si>
  <si>
    <t>るなはーとせんり　おかのまち</t>
  </si>
  <si>
    <t>ルナハート千里　丘の街</t>
  </si>
  <si>
    <t>ルナハート千里　丘の街</t>
  </si>
  <si>
    <t>有料老人ホーム設置時の老人福祉法第２９条第１項に規定する届出</t>
  </si>
  <si>
    <t>介護付（一般型特定施設入居者生活介護を提供する場合）</t>
  </si>
  <si>
    <t>565-0804</t>
  </si>
  <si>
    <t>吹田市新芦屋上3番20号</t>
  </si>
  <si>
    <t>①JR「千里丘」駅より約950ｍ 徒歩12分　②大阪ﾓﾉﾚｰﾙ「宇野辺」駅より約1200ｍ 徒歩15分</t>
  </si>
  <si>
    <t>06-6877-6288</t>
  </si>
  <si>
    <t>06-6877-6280</t>
  </si>
  <si>
    <t>つばめ荘
平成18年6月1日
株式会社チャーム・ケア・コーポレーション
平成22年5月1日</t>
  </si>
  <si>
    <t>株式会社チャーム・ケア・コーポレーション
平成22年4月9日</t>
  </si>
  <si>
    <t>吹田市</t>
  </si>
  <si>
    <t>大阪府</t>
  </si>
  <si>
    <t>28年5月1日</t>
  </si>
  <si>
    <t>平成</t>
  </si>
  <si>
    <t>2771603962</t>
  </si>
  <si>
    <t>令和</t>
  </si>
  <si>
    <t>4年5月1日</t>
  </si>
  <si>
    <t>あり</t>
  </si>
  <si>
    <t>18年3月24日</t>
  </si>
  <si>
    <t>有料老人ホーム</t>
  </si>
  <si>
    <t>耐火建築物</t>
  </si>
  <si>
    <t>鉄筋コンクリート造</t>
  </si>
  <si>
    <t>介護居室個室</t>
  </si>
  <si>
    <t>○</t>
  </si>
  <si>
    <t>×</t>
  </si>
  <si>
    <t>一人部屋</t>
  </si>
  <si>
    <t>一人部屋</t>
  </si>
  <si>
    <t>ストレッチャー浴</t>
  </si>
  <si>
    <t>あり（ストレッチャー対応）</t>
  </si>
  <si>
    <t>ステーション内通報盤・ＰＨＳ</t>
  </si>
  <si>
    <t>スタッフPHS受信場所から居室までの距離/歩行速度</t>
  </si>
  <si>
    <t>消防計画</t>
  </si>
  <si>
    <t>個室</t>
  </si>
  <si>
    <t>チェアー浴</t>
  </si>
  <si>
    <t>大浴場</t>
  </si>
  <si>
    <t>その他</t>
  </si>
  <si>
    <t>・利用者の要介護状態の軽減又は悪化の防止に資するよう、認知症の状況等利用者の心身の状況を踏まえ、入浴、排泄の自立について必要な援助のほか食事、離床、着替え、整容その他の日常生活上の世話等、日常生活を営むことができるよう必要な援助を妥当適切に行うものです。
・介護は、利用者の心身の状況に応じ、利用者の自立の支援と日常生活の充実に資するよう適切な技術を持って行うものとし、漫然かつ画一的なものとならないよう配慮して行います。
・利用者の意思及び人格を尊重し、常に利用者の立場に立ったサービス提供に努めるものとします。
・事業の実施にあたっては、事業所の所在する市町村、協力医療機関に加え、居宅介護支援事業者、他の居宅サービス事業者、保健医療サービス及び福祉サービスを提供する者との連携に努めるとともに、常に利用者の家族との連携を図り、利用者とその家族との交流等の機会を確保するよう努めるものとします。
・そのほか、「大阪府指定居宅サービス事業者の指定並びに指定居宅サービス等の事業の人員、設備及び運営に関する基準を定める条例」（平成24年大阪府条例第115号）に定める内容を遵守し、事業を実施するものとします。</t>
  </si>
  <si>
    <t>自ら実施</t>
  </si>
  <si>
    <t>委託</t>
  </si>
  <si>
    <t>自ら実施・委託</t>
  </si>
  <si>
    <t>フジ産業株式会社</t>
  </si>
  <si>
    <t>関西健康福祉協会</t>
  </si>
  <si>
    <t>年2回</t>
  </si>
  <si>
    <t>緊急やむを得ず身体拘束を行う際の手続き 
・施設は、特定施設入居者生活介護のサービスの提供に当たっては、当該入所者又は他の入 所者等の生命又は身体を保護するため緊急やむを得ない場合を除き、身体拘束その他入 所者の行動の制限を行いません。施設は、前述の身体拘束等を行う場合は、次の手続き により行います。
（1）委員会を設置します。
（2）「身体拘束に関する説明書・経過観察記録」に身体拘束にかかる態様及び時間、そ の際の入所者の心身の状況並びに緊急やむを得なかった理由を記録します。
（3）当該入所者又はご家族に説明しその他の方法がなかったか改善方法を検討します。</t>
  </si>
  <si>
    <t>基準省令に基づき計画作成担当者が、利用者の意向等をふまえケアプランを作成します</t>
  </si>
  <si>
    <t>必要に応じて見守り又は介助</t>
  </si>
  <si>
    <t>２回/週</t>
  </si>
  <si>
    <t>必要に応じて随時</t>
  </si>
  <si>
    <t>必要に応じて生活リハビリを行う</t>
  </si>
  <si>
    <t>定期健康診断年２回、必要に応じ健康相談、生活指導、栄養指導</t>
  </si>
  <si>
    <t>別途、運営規程に定める通り</t>
  </si>
  <si>
    <t>（Ⅰ）</t>
  </si>
  <si>
    <t>（Ⅲ）</t>
  </si>
  <si>
    <t>（Ⅱ）</t>
  </si>
  <si>
    <t>救急車の手配、入退院の付き添い、通院介助</t>
  </si>
  <si>
    <t>松本内科クリニック</t>
  </si>
  <si>
    <t>吹田市上野西4-2-28（ホームからの距離約10㎞）</t>
  </si>
  <si>
    <t>内科、神経内科、皮膚科</t>
  </si>
  <si>
    <t>訪問診療</t>
  </si>
  <si>
    <t>※医療費その他の費用は入居者の自己負担</t>
  </si>
  <si>
    <t>ぬのでクリニック</t>
  </si>
  <si>
    <t>吹田市山田西4-2-701F（ホームからの距離約5km）</t>
  </si>
  <si>
    <t>にいのぶクリニック</t>
  </si>
  <si>
    <t>吹田市津雲台1-1-42F</t>
  </si>
  <si>
    <t>医療法人医誠会　摂津医誠会病院</t>
  </si>
  <si>
    <t>摂津市南千里丘1-32（ホームからの距離約1.8km）</t>
  </si>
  <si>
    <t>内科、内科（脳内科）消化器内科、循環器内科、整形外科、脳神経外科、泌尿器科、皮膚科放射線科、リハビリテーション科</t>
  </si>
  <si>
    <t>（1）委託医紹介利用者及びホーム紹介利用者の入院の受け入れ
（2）委託医紹介利用者の検査等の外来受診
（3）入居前健康診断の受け入れ
（4）定期健康診断（人間ドッグ含む）の受け入れ</t>
  </si>
  <si>
    <t>自立、要支援、要介護</t>
  </si>
  <si>
    <t>入居契約書第29条</t>
  </si>
  <si>
    <t>90日</t>
  </si>
  <si>
    <t>1泊2日から7泊8日までの間で希望日数可能。   1泊2日（3食）8,250円（税込）</t>
  </si>
  <si>
    <t>2.5：1以上</t>
  </si>
  <si>
    <t>利用権方式</t>
  </si>
  <si>
    <t>選択方式</t>
  </si>
  <si>
    <t>一部前払い・一部月払い方式</t>
  </si>
  <si>
    <t>月払い方式</t>
  </si>
  <si>
    <t>介護保険サービス利用料金については実績に応じて請求します</t>
  </si>
  <si>
    <t>経済状況の著しい変化その他やむを得ない事由がある場合</t>
  </si>
  <si>
    <t>事業者は、費用の改定にあたっては運営懇談会の意見を聴いた上で改定するものとします</t>
  </si>
  <si>
    <t>プラン３</t>
  </si>
  <si>
    <t xml:space="preserve"> </t>
  </si>
  <si>
    <t>19.22㎡</t>
  </si>
  <si>
    <t>管理費</t>
  </si>
  <si>
    <t>前払金（家賃、介護サービス費等）</t>
  </si>
  <si>
    <t>別添3・4のとおり</t>
  </si>
  <si>
    <t>水道代</t>
  </si>
  <si>
    <t>居室及び共有部の利用にかかる費用。算定根拠は入居一時金に準じる。</t>
  </si>
  <si>
    <t>借地料、建設費、借入金金利息等を基礎とし、平均余命を勘案した想定居住期間の家賃相当額、及び想定居住期間を超えて入居契約が継続する場合に備えて受領する費用。</t>
  </si>
  <si>
    <t>光熱水費</t>
  </si>
  <si>
    <t>「別添2　有料老人ホーム・サービス付き高齢者向け住宅が提供するサービスの一覧表」のとおり</t>
  </si>
  <si>
    <t>「別添2　有料老人ホーム・サービス付き高齢者向け住宅が提供するサービスの一覧表」</t>
  </si>
  <si>
    <t>60ヶ月</t>
  </si>
  <si>
    <t>プラン②の場合49.5万円
プラン③の場合99万円</t>
  </si>
  <si>
    <t>入居日</t>
  </si>
  <si>
    <t>入居日の翌日から三ヶ月以内の契約解除の場合又は死亡による契約終了の場合は、受領済みの一時金を全額返金する。ただし、利用期間に係る利用料を下記算定方法に基づき受領する。
・算定方法
前払金×想定居住期間償却率（80％）÷想定居住期間の月数÷30×（入居日から契約終了日まで実日数）
・「想定居住期間を超えて契約が継続する場合に備えて受領する費用」は、全額返金する。
※月払い利用料については日割精算を行う。
※必要な原状回復費用があれば受領する。</t>
  </si>
  <si>
    <t>想定居住期間（5年）内に契約終了した場合、下記の計算方式に基づき無利息で返還する。想定居住期間を超えると返還金はなくなるが、追加前払金は不要。
計算式：返還金＝前払金償却部分の額の比率（前払金の80％）×(60月－経過月数※)／60月　※償却起算日の属する月の翌月（償却起算日が１日の場合は当月）から経過した月末回数　退去月について1か月に満たない端数の日数がある場合は、1か月を30日として、別に日割計算する。</t>
  </si>
  <si>
    <t>りそな銀行</t>
  </si>
  <si>
    <t>５　全国有料老人ホーム協会</t>
  </si>
  <si>
    <t>１　連帯保証を行う銀行等の名称</t>
  </si>
  <si>
    <t>①ルナハート千里　丘の街　
②株式会社チャーム･ケア･コーポレーション　お客様担当窓口　担当：横山</t>
  </si>
  <si>
    <t>①06-6877-6288
②ﾌﾘｰﾀﾞｲﾔﾙ：0120-453-286</t>
  </si>
  <si>
    <t>　</t>
  </si>
  <si>
    <t>①10：00～17：00　　②10：00～17：00</t>
  </si>
  <si>
    <t>①10：00～17：00　　②休業日</t>
  </si>
  <si>
    <t>①年中無休　②土日・祝日および12月28日～1月3日</t>
  </si>
  <si>
    <t>吹田市福祉部高齢福祉室</t>
  </si>
  <si>
    <t>06-6384-1231</t>
  </si>
  <si>
    <t>9：00～17：30</t>
  </si>
  <si>
    <t>土日・祝日および12月29日～1月3日</t>
  </si>
  <si>
    <t>大阪府国民健康保険団体連合会</t>
  </si>
  <si>
    <t>06-6949-5418</t>
  </si>
  <si>
    <t>9：00～17：00</t>
  </si>
  <si>
    <t>吹田市福祉部福祉指導監査室</t>
  </si>
  <si>
    <t>06-6105-8009</t>
  </si>
  <si>
    <t>吹田市福祉部高齢福祉室・吹田市福祉部福祉指導監査室</t>
  </si>
  <si>
    <t>三井住友海上火災保険株式会社</t>
  </si>
  <si>
    <t>事業者が所有、使用または管理している各種の施設・設備・用具などの不備や業務活動上のミスが原因で、第三者の身体障害や財物損壊等が生じ、被害者側との間に損害賠償問題が発生した場合の補償。</t>
  </si>
  <si>
    <t>福祉事業者総合賠償責任保険</t>
  </si>
  <si>
    <t>利用者に対する特定施設入居者生活介護サービスの提供により事故が発生した場合、利用者の家族、吹田市、当該保険者と連絡を行うとともに、必要な措置を講じます。</t>
  </si>
  <si>
    <t>運営懇談会　アンケート</t>
  </si>
  <si>
    <t>入居希望者に公開</t>
  </si>
  <si>
    <t>公開していない</t>
  </si>
  <si>
    <t>入居者、家族、ホーム長、職員</t>
  </si>
  <si>
    <t>・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</si>
  <si>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</si>
  <si>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</si>
  <si>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なし</t>
  </si>
  <si>
    <t>適合している</t>
  </si>
  <si>
    <t>チャームヘルパーステーション千里津雲台</t>
  </si>
  <si>
    <t>大阪府吹田市津雲台5丁目13-34</t>
  </si>
  <si>
    <t>大阪府吹田市新芦屋上3番20号</t>
  </si>
  <si>
    <t>必要に応じて見守り又は介助</t>
  </si>
  <si>
    <t>必要に応じ随時</t>
  </si>
  <si>
    <t>実費</t>
  </si>
  <si>
    <t>予定に沿って（2回/週）</t>
  </si>
  <si>
    <t>必要に応じて生活リハビリ</t>
  </si>
  <si>
    <t>1,650円</t>
  </si>
  <si>
    <t>協力医療機関以外は30分＝1,650円</t>
  </si>
  <si>
    <t>週＝2回</t>
  </si>
  <si>
    <t>週＝1回</t>
  </si>
  <si>
    <t xml:space="preserve">洗濯水光熱費は管理費に含む </t>
  </si>
  <si>
    <t>希望により</t>
  </si>
  <si>
    <t>別途食材を用意する必要がある場合は差額分</t>
  </si>
  <si>
    <t>月1回程度　業者指定料金</t>
  </si>
  <si>
    <t>※通常の利用区域は予約制随時　通常の区域以外は30分＝1,650円</t>
  </si>
  <si>
    <t>年2回</t>
  </si>
  <si>
    <t>必要に応じ随時（看護師による）</t>
  </si>
  <si>
    <t>必要に応じ随時</t>
  </si>
  <si>
    <t>※協力医療機関（必要に応じ随時）　その他（30分＝1,650円）</t>
  </si>
  <si>
    <t>182</t>
  </si>
  <si>
    <t>311</t>
  </si>
  <si>
    <r>
      <t>①　介護報酬額の自己負担基準表（介護保険報酬額の1割、2割</t>
    </r>
    <r>
      <rPr>
        <sz val="11"/>
        <rFont val="ＭＳ Ｐゴシック"/>
        <family val="3"/>
      </rPr>
      <t>又は3割を負担していただきます。）</t>
    </r>
  </si>
  <si>
    <t>＜特定施設入居者生活介護費・特定施設入居者生活介護費＞</t>
  </si>
  <si>
    <t>単位</t>
  </si>
  <si>
    <t>介護報酬額／月</t>
  </si>
  <si>
    <t>自己負担分／月
（１割負担の場合）</t>
  </si>
  <si>
    <t>自己負担分／月
（２割負担の場合）</t>
  </si>
  <si>
    <t>自己負担分／月
（３割負担の場合）</t>
  </si>
  <si>
    <t>1　割</t>
  </si>
  <si>
    <t>2　割</t>
  </si>
  <si>
    <t>3　割</t>
  </si>
  <si>
    <t>要　支　援　１</t>
  </si>
  <si>
    <t>単位/日</t>
  </si>
  <si>
    <t>要　支　援　２</t>
  </si>
  <si>
    <t>要　介　護　１</t>
  </si>
  <si>
    <t>要　介　護　２</t>
  </si>
  <si>
    <t>要　介　護　３</t>
  </si>
  <si>
    <t>要　介　護　４</t>
  </si>
  <si>
    <t>要　介　護　５</t>
  </si>
  <si>
    <t>＜各種加算＞</t>
  </si>
  <si>
    <t>個別機能訓練加算（Ⅰ）</t>
  </si>
  <si>
    <t>個別機能訓練加算（Ⅱ）</t>
  </si>
  <si>
    <t>単位/月</t>
  </si>
  <si>
    <t>ＡＤＬ維持等加算（Ⅰ）</t>
  </si>
  <si>
    <t>ＡＤＬ維持等加算（Ⅱ）</t>
  </si>
  <si>
    <t>夜間看護体制加算 （★）</t>
  </si>
  <si>
    <t>入居継続支援加算算（Ⅰ）</t>
  </si>
  <si>
    <t>入居継続支援加算算（Ⅱ）</t>
  </si>
  <si>
    <r>
      <t xml:space="preserve">生活機能向上連携加算（Ⅰ）
</t>
    </r>
    <r>
      <rPr>
        <sz val="8"/>
        <rFont val="ＭＳ 明朝"/>
        <family val="1"/>
      </rPr>
      <t>（個別機能訓練加算を算定する場合は
1月につき100単位）</t>
    </r>
  </si>
  <si>
    <r>
      <t xml:space="preserve">生活機能向上連携加算（Ⅱ）
</t>
    </r>
    <r>
      <rPr>
        <sz val="8"/>
        <rFont val="ＭＳ 明朝"/>
        <family val="1"/>
      </rPr>
      <t>（個別機能訓練加算を算定する場合は
1月につき100単位）</t>
    </r>
  </si>
  <si>
    <t>口腔・栄養スクリーニング加算</t>
  </si>
  <si>
    <t>単位/回</t>
  </si>
  <si>
    <t>退院・退所時連携加算
（入居後30日以内）（★）</t>
  </si>
  <si>
    <t>科学的介護推進体制加算</t>
  </si>
  <si>
    <t>認知症専門ケア加算（Ⅰ）</t>
  </si>
  <si>
    <t>認知症専門ケア加算（Ⅱ）</t>
  </si>
  <si>
    <t>サービス提供体制強化加算（Ⅰ）</t>
  </si>
  <si>
    <t>サービス提供体制強化加算（Ⅱ）</t>
  </si>
  <si>
    <t>サービス提供体制強化加算（Ⅲ）</t>
  </si>
  <si>
    <r>
      <rPr>
        <sz val="10"/>
        <rFont val="ＭＳ 明朝"/>
        <family val="1"/>
      </rPr>
      <t>看取り介護加算（Ⅰ）</t>
    </r>
    <r>
      <rPr>
        <sz val="9"/>
        <rFont val="ＭＳ 明朝"/>
        <family val="1"/>
      </rPr>
      <t xml:space="preserve">
</t>
    </r>
    <r>
      <rPr>
        <sz val="8"/>
        <rFont val="ＭＳ 明朝"/>
        <family val="1"/>
      </rPr>
      <t>（死亡日以前31日以上45日以下）</t>
    </r>
    <r>
      <rPr>
        <sz val="9"/>
        <rFont val="ＭＳ 明朝"/>
        <family val="1"/>
      </rPr>
      <t>（★）</t>
    </r>
  </si>
  <si>
    <r>
      <rPr>
        <sz val="10"/>
        <rFont val="ＭＳ 明朝"/>
        <family val="1"/>
      </rPr>
      <t>看取り介護加算（Ⅰ）</t>
    </r>
    <r>
      <rPr>
        <sz val="9"/>
        <rFont val="ＭＳ 明朝"/>
        <family val="1"/>
      </rPr>
      <t xml:space="preserve">
</t>
    </r>
    <r>
      <rPr>
        <sz val="8"/>
        <rFont val="ＭＳ 明朝"/>
        <family val="1"/>
      </rPr>
      <t>（死亡日以前4日以上30日以下）（★）</t>
    </r>
  </si>
  <si>
    <r>
      <t xml:space="preserve">看取り介護加算（Ⅰ）
</t>
    </r>
    <r>
      <rPr>
        <sz val="9"/>
        <rFont val="ＭＳ 明朝"/>
        <family val="1"/>
      </rPr>
      <t>（死亡前日及び前々日）</t>
    </r>
    <r>
      <rPr>
        <sz val="10"/>
        <rFont val="ＭＳ 明朝"/>
        <family val="1"/>
      </rPr>
      <t>（★）</t>
    </r>
  </si>
  <si>
    <t>看取り介護加算（Ⅰ）
（死亡日）（★）</t>
  </si>
  <si>
    <r>
      <rPr>
        <sz val="10"/>
        <rFont val="ＭＳ 明朝"/>
        <family val="1"/>
      </rPr>
      <t>看取り介護加算（Ⅱ）</t>
    </r>
    <r>
      <rPr>
        <sz val="9"/>
        <rFont val="ＭＳ 明朝"/>
        <family val="1"/>
      </rPr>
      <t xml:space="preserve">
</t>
    </r>
    <r>
      <rPr>
        <sz val="8"/>
        <rFont val="ＭＳ 明朝"/>
        <family val="1"/>
      </rPr>
      <t>（死亡日以前31日以上45日以下）</t>
    </r>
    <r>
      <rPr>
        <sz val="9"/>
        <rFont val="ＭＳ 明朝"/>
        <family val="1"/>
      </rPr>
      <t>（★）</t>
    </r>
  </si>
  <si>
    <r>
      <rPr>
        <sz val="10"/>
        <rFont val="ＭＳ 明朝"/>
        <family val="1"/>
      </rPr>
      <t>看取り介護加算（Ⅱ）</t>
    </r>
    <r>
      <rPr>
        <sz val="9"/>
        <rFont val="ＭＳ 明朝"/>
        <family val="1"/>
      </rPr>
      <t xml:space="preserve">
</t>
    </r>
    <r>
      <rPr>
        <sz val="8"/>
        <rFont val="ＭＳ 明朝"/>
        <family val="1"/>
      </rPr>
      <t>（死亡日以前4日以上30日以下）</t>
    </r>
    <r>
      <rPr>
        <sz val="9"/>
        <rFont val="ＭＳ 明朝"/>
        <family val="1"/>
      </rPr>
      <t>（★）</t>
    </r>
  </si>
  <si>
    <r>
      <t xml:space="preserve">看取り介護加算（Ⅱ）
</t>
    </r>
    <r>
      <rPr>
        <sz val="9"/>
        <rFont val="ＭＳ 明朝"/>
        <family val="1"/>
      </rPr>
      <t>（死亡前日及び前々日）</t>
    </r>
    <r>
      <rPr>
        <sz val="10"/>
        <rFont val="ＭＳ 明朝"/>
        <family val="1"/>
      </rPr>
      <t>（★）</t>
    </r>
  </si>
  <si>
    <t>看取り介護加算（Ⅱ）
（死亡日）（★）</t>
  </si>
  <si>
    <t>介護職員処遇改善加算
（Ⅰ）</t>
  </si>
  <si>
    <t>　基本サービス費に各種加算減算を加えた総単位数の82/1000　左記の単位数×地域区分　の負担割合分</t>
  </si>
  <si>
    <t>介護職員等特定処遇改善加算
（Ⅱ）</t>
  </si>
  <si>
    <t>　基本サービス費に各種加算減算を加えた総単位数の12/1000　左記の単位数×地域区分　の負担割合分</t>
  </si>
  <si>
    <t>・1か月は30日で計算しています。</t>
  </si>
  <si>
    <t>②　要支援･要介護別介護報酬と自己負担</t>
  </si>
  <si>
    <t>要支援２</t>
  </si>
  <si>
    <t>要介護１</t>
  </si>
  <si>
    <t>要介護２</t>
  </si>
  <si>
    <t>要介護３</t>
  </si>
  <si>
    <t>要介護５</t>
  </si>
  <si>
    <t>（2割の場合）</t>
  </si>
  <si>
    <t>（3割の場合）</t>
  </si>
  <si>
    <t>・上記は、</t>
  </si>
  <si>
    <t>を算定の場合の例です。</t>
  </si>
  <si>
    <t>（別添４）　介護保険自己負担額（参考：加算項目別報酬金額：　４級地（地域加算１０．５４））</t>
  </si>
  <si>
    <t>44</t>
  </si>
  <si>
    <t>40</t>
  </si>
  <si>
    <t>4</t>
  </si>
  <si>
    <t>3</t>
  </si>
  <si>
    <t>2</t>
  </si>
  <si>
    <t>看護職員と兼務</t>
  </si>
  <si>
    <t>うち1名機能訓練指導員と兼務</t>
  </si>
  <si>
    <t>社会福祉士</t>
  </si>
  <si>
    <t>介護福祉士</t>
  </si>
  <si>
    <t>介護福祉士実務者研修修了者</t>
  </si>
  <si>
    <t>介護職員初任者研修修了者</t>
  </si>
  <si>
    <t>介護支援専門員</t>
  </si>
  <si>
    <t>１</t>
  </si>
  <si>
    <t>2.1</t>
  </si>
  <si>
    <t>夜勤帯の設定時間</t>
  </si>
  <si>
    <t>入院など</t>
  </si>
  <si>
    <t>・私たちはサービス業の基本であるお客様の満足を第一とし、常に誠意ある介護に努め、お客様の様々なご要望にお応えしています。
・特定施設入居者生活介護事業所（以下、当事業所）は、特定施設サービス計画に基づき、入浴、排せつ、食事等の介護その他の日常生活上の世話、機能訓練及び療養上の世話を行うことにより、当該指定特定施設入居者生活介護の提供を受ける入居者（以下利用者」という。）が当該指定特定施設においてその有する能力に応じ自立した日常生活を営むことができるように鋭意努力邁進いたします。
・当事業所は、利用者の要介護状態の軽減又は悪化の防止に資するよう、認知症の状況等利用者の心身の状況を踏まえて、日常生活に必要な援助を妥当適切に行います。
・指定特定施設入居者生活介護は、特定施設サービス計画に基づき、漫然かつ画一的なものとならないよう配慮して行います。
・指定特定施設の特定施設従業者は、指定特定施設入居者生活介護の提供に当たっては、懇切丁寧を旨とし、利用者又はその家族から求められたときは、サービスの提供方法等について、理解しやすいように説明を行います。
・当事業所は、指定特定施設入居者生活介護の提供に当たっては、当該利用者又はその他の利用者等の生命又は身体を保護するため緊急やむを得ない場合を除き、身体的拘束等を行いません。
・当事業所は、前項の身体的拘束等を行う場合には、その態様及び時間、その際の利用者の心身の状況並びに緊急やむを得ない理由を記録いたします。
・当事業所は、自らその提供する指定特定施設入居者生活介護の質の評価を行い、常にその改善を図ります。</t>
  </si>
  <si>
    <t>・ご自宅での生活が不安と感じられている自立の方や介護保険法に定める要介護認定において要支援１～要介護５に該当する方。　　　　　　　　　　　　　
・常時医療機関で治療をする必要のない方。　　　　　　　　　　　　　　　　
・伝染する疾患のない方。
・自傷や他害の恐れのない方。</t>
  </si>
  <si>
    <t>①入居者が逝去した場合　　　　　　　　　　　　　　　　　　　　　　　　
②入居者からの契約解約が行われた場合　　　　　　　　　　　　　　　　　　　　　③事業者からの契約解除が行われた場合　　　　　　　　　　　　　　　　　　
・入居申込書に虚偽の事項を記載する等の不正手段により入居したとき　　　　
・月払いの利用料その他の支払を正当な理由なく、しばしば遅滞するとき　　　
・契約書「禁止又は制限される行為」の規程に違反したとき　　　　　　　　　
・入居者の行動が、他の入居者又は従業員の生命に危害を及ぼし、又は、その危害の切迫した恐れがあり、かつ有料老人ホームにおける通常の介護方法及び接遇方法ではこれを防止することができないとき</t>
  </si>
  <si>
    <t>虐待防止に関する事項について １入所者の人権の擁護・虐待等の防止のため次の措置を講じます。                 
（1）虐待を防止するための職員に対する研修を実施します。                                                    （2）入所者及びその家族からの苦情対応体制の整備をします。                                                  （3）その他虐待防止のために必要な措置を講じます。</t>
  </si>
  <si>
    <t>社会福祉士、介護支援専門員、
介護福祉士、認知症ケア専門士</t>
  </si>
  <si>
    <t>窓口の名称
（サービス付き高齢者向け住宅所管庁）</t>
  </si>
  <si>
    <t>チャームケアプランセンター千里津雲台</t>
  </si>
  <si>
    <t>食材料費、加工費（1日3食で30日の場合の費用）
軽減税率（8％）の対象となる飲食料品の提供は、「朝食」です。その他の飲食料品の提供は軽減税率の対象外とします（提供される食事とは別に差額を請求する場合の差額を含みます）。</t>
  </si>
  <si>
    <t>介護職員等ベースアップ等支援加算</t>
  </si>
  <si>
    <t>介護職員等ベースアップ等支援加算</t>
  </si>
  <si>
    <t>（（介護予防）特定施設入居者生活介護＋加算単位数（処遇改善加算、特定処遇改善加算を除く））×1.5％</t>
  </si>
  <si>
    <t>　基本サービス費に各種加算減算を加えた総単位数の15/1000　左記の単位数×地域区分　の負担割合分</t>
  </si>
  <si>
    <r>
      <t>事務管理部門の人件費・事務費、日常生活支援サービス提供のための人件費、健康管理サービスのための人件費、共用施設等の水光熱費及び維持管理費です。また、自立の方の管理費は</t>
    </r>
    <r>
      <rPr>
        <sz val="11"/>
        <color indexed="10"/>
        <rFont val="ＭＳ 明朝"/>
        <family val="1"/>
      </rPr>
      <t>114,070</t>
    </r>
    <r>
      <rPr>
        <sz val="11"/>
        <rFont val="ＭＳ 明朝"/>
        <family val="1"/>
      </rPr>
      <t>円となります。</t>
    </r>
  </si>
  <si>
    <r>
      <t>水道代1,04</t>
    </r>
    <r>
      <rPr>
        <sz val="11"/>
        <color indexed="10"/>
        <rFont val="ＭＳ 明朝"/>
        <family val="1"/>
      </rPr>
      <t>8</t>
    </r>
    <r>
      <rPr>
        <sz val="11"/>
        <rFont val="ＭＳ 明朝"/>
        <family val="1"/>
      </rPr>
      <t>円/月　　　　　　
※水道代：月15日以内の滞在は半額となります。</t>
    </r>
  </si>
  <si>
    <t>1,048円</t>
  </si>
  <si>
    <t>2023年7月1日</t>
  </si>
  <si>
    <t>www.charmcc.jp/west_homes/lunaheart_senri/</t>
  </si>
  <si>
    <t>37</t>
  </si>
  <si>
    <t>33</t>
  </si>
  <si>
    <t>7</t>
  </si>
  <si>
    <t>0</t>
  </si>
  <si>
    <t>5</t>
  </si>
  <si>
    <t>6</t>
  </si>
  <si>
    <t>8</t>
  </si>
  <si>
    <t>5年6月25日</t>
  </si>
  <si>
    <t>19.22㎡</t>
  </si>
  <si>
    <t>賃借権</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</si>
</sst>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0.00_ "/>
    <numFmt numFmtId="213" formatCode="#,###&quot;円/日&quot;"/>
    <numFmt numFmtId="214" formatCode="[$]ggge&quot;年&quot;m&quot;月&quot;d&quot;日&quot;;@"/>
    <numFmt numFmtId="215" formatCode="[$]gge&quot;年&quot;m&quot;月&quot;d&quot;日&quot;;@"/>
  </numFmts>
  <fonts count="74">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b/>
      <sz val="12"/>
      <name val="ＭＳ 明朝"/>
      <family val="1"/>
    </font>
    <font>
      <u val="single"/>
      <sz val="11"/>
      <name val="ＭＳ Ｐゴシック"/>
      <family val="3"/>
    </font>
    <font>
      <u val="single"/>
      <sz val="11"/>
      <name val="ＭＳ 明朝"/>
      <family val="1"/>
    </font>
    <font>
      <sz val="11"/>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明朝"/>
      <family val="1"/>
    </font>
    <font>
      <sz val="12"/>
      <color indexed="10"/>
      <name val="ＭＳ 明朝"/>
      <family val="1"/>
    </font>
    <font>
      <sz val="9"/>
      <color indexed="10"/>
      <name val="ＭＳ 明朝"/>
      <family val="1"/>
    </font>
    <font>
      <u val="single"/>
      <sz val="10"/>
      <color indexed="30"/>
      <name val="ＭＳ Ｐゴシック"/>
      <family val="3"/>
    </font>
    <font>
      <sz val="9"/>
      <name val="Meiryo UI"/>
      <family val="3"/>
    </font>
    <font>
      <u val="single"/>
      <sz val="10"/>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style="thin"/>
      <top style="thin"/>
      <bottom style="medium"/>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style="medium"/>
      <top style="medium"/>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495">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49" fontId="2" fillId="34" borderId="22" xfId="0" applyNumberFormat="1" applyFont="1" applyFill="1" applyBorder="1" applyAlignment="1">
      <alignment vertical="center" shrinkToFit="1"/>
    </xf>
    <xf numFmtId="49" fontId="6" fillId="34" borderId="22"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3"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28" borderId="19" xfId="0" applyFont="1" applyFill="1" applyBorder="1" applyAlignment="1">
      <alignment horizontal="left" vertical="center"/>
    </xf>
    <xf numFmtId="0" fontId="2" fillId="28" borderId="24"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5" xfId="0" applyFont="1" applyFill="1" applyBorder="1" applyAlignment="1">
      <alignment horizontal="left" vertical="center"/>
    </xf>
    <xf numFmtId="0" fontId="2" fillId="33" borderId="25"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2" xfId="0" applyFont="1" applyFill="1" applyBorder="1" applyAlignment="1">
      <alignment horizontal="left" vertical="center"/>
    </xf>
    <xf numFmtId="0" fontId="6" fillId="33" borderId="26"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28"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0" xfId="0" applyFont="1" applyFill="1" applyBorder="1" applyAlignment="1">
      <alignment horizontal="center" vertical="center"/>
    </xf>
    <xf numFmtId="0" fontId="2" fillId="28" borderId="30" xfId="0" applyFont="1" applyFill="1" applyBorder="1" applyAlignment="1">
      <alignment horizontal="center" vertical="center" wrapText="1"/>
    </xf>
    <xf numFmtId="0" fontId="5" fillId="28" borderId="31" xfId="0" applyFont="1" applyFill="1" applyBorder="1" applyAlignment="1">
      <alignment vertical="center" wrapText="1"/>
    </xf>
    <xf numFmtId="49" fontId="5" fillId="0" borderId="0" xfId="0" applyNumberFormat="1" applyFont="1" applyAlignment="1">
      <alignment vertical="center"/>
    </xf>
    <xf numFmtId="0" fontId="5" fillId="33" borderId="25" xfId="0" applyFont="1" applyFill="1" applyBorder="1" applyAlignment="1">
      <alignment horizontal="left" vertical="center" wrapText="1"/>
    </xf>
    <xf numFmtId="0" fontId="2" fillId="33" borderId="21" xfId="0" applyFont="1" applyFill="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7"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0" xfId="0" applyFont="1" applyFill="1" applyBorder="1" applyAlignment="1">
      <alignment horizontal="lef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2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33"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0" fontId="2" fillId="28" borderId="27"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4" xfId="0" applyFont="1" applyFill="1" applyBorder="1" applyAlignment="1">
      <alignment vertical="center"/>
    </xf>
    <xf numFmtId="0" fontId="2" fillId="33"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7" xfId="0" applyFont="1" applyFill="1" applyBorder="1" applyAlignment="1">
      <alignment vertical="center"/>
    </xf>
    <xf numFmtId="0" fontId="2" fillId="34" borderId="38" xfId="0" applyFont="1" applyFill="1" applyBorder="1" applyAlignment="1">
      <alignment vertical="center"/>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34" borderId="15" xfId="0" applyFont="1" applyFill="1" applyBorder="1" applyAlignment="1">
      <alignment vertical="center"/>
    </xf>
    <xf numFmtId="0" fontId="2" fillId="34" borderId="39" xfId="0" applyFont="1" applyFill="1" applyBorder="1" applyAlignment="1">
      <alignment vertical="center"/>
    </xf>
    <xf numFmtId="0" fontId="2" fillId="34" borderId="0" xfId="0" applyFont="1" applyFill="1" applyBorder="1" applyAlignment="1">
      <alignment vertical="center"/>
    </xf>
    <xf numFmtId="0" fontId="2" fillId="34" borderId="32"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32"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28" xfId="0" applyFont="1" applyFill="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2" fillId="0" borderId="39" xfId="0" applyFont="1" applyFill="1" applyBorder="1" applyAlignment="1">
      <alignment vertical="center"/>
    </xf>
    <xf numFmtId="0" fontId="2" fillId="0" borderId="43" xfId="0" applyFont="1" applyFill="1" applyBorder="1" applyAlignment="1">
      <alignment vertical="center"/>
    </xf>
    <xf numFmtId="0" fontId="2" fillId="0" borderId="32"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29" xfId="0" applyFont="1" applyFill="1" applyBorder="1" applyAlignment="1">
      <alignment vertical="center"/>
    </xf>
    <xf numFmtId="0" fontId="2" fillId="0" borderId="34"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6"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8"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31" xfId="0" applyNumberFormat="1" applyFont="1" applyFill="1" applyBorder="1" applyAlignment="1">
      <alignment horizontal="center" vertical="center"/>
    </xf>
    <xf numFmtId="49" fontId="2" fillId="33" borderId="44"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2" xfId="0" applyFont="1" applyFill="1" applyBorder="1" applyAlignment="1">
      <alignment vertical="center"/>
    </xf>
    <xf numFmtId="0" fontId="2" fillId="0" borderId="50" xfId="0" applyFont="1" applyFill="1" applyBorder="1" applyAlignment="1">
      <alignment vertical="center"/>
    </xf>
    <xf numFmtId="190" fontId="2" fillId="28" borderId="22"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4" xfId="0" applyFont="1" applyFill="1" applyBorder="1" applyAlignment="1">
      <alignment vertical="center"/>
    </xf>
    <xf numFmtId="0" fontId="5" fillId="28" borderId="24"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33"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2" fillId="0" borderId="0" xfId="0" applyFont="1" applyFill="1" applyAlignment="1">
      <alignment vertical="center" wrapText="1"/>
    </xf>
    <xf numFmtId="0" fontId="2" fillId="28" borderId="24" xfId="0" applyFont="1" applyFill="1" applyBorder="1" applyAlignment="1">
      <alignment horizontal="left" vertical="center" wrapText="1"/>
    </xf>
    <xf numFmtId="0" fontId="2" fillId="33" borderId="33" xfId="0" applyFont="1" applyFill="1" applyBorder="1" applyAlignment="1">
      <alignment horizontal="center" vertical="center"/>
    </xf>
    <xf numFmtId="0" fontId="2" fillId="33" borderId="53" xfId="0" applyFont="1" applyFill="1" applyBorder="1" applyAlignment="1">
      <alignment horizontal="center" vertical="center"/>
    </xf>
    <xf numFmtId="0" fontId="2" fillId="0" borderId="54" xfId="0" applyFont="1" applyFill="1" applyBorder="1" applyAlignment="1">
      <alignment horizontal="left" vertical="center"/>
    </xf>
    <xf numFmtId="0" fontId="2" fillId="0" borderId="53" xfId="0" applyFont="1" applyFill="1" applyBorder="1" applyAlignment="1">
      <alignment horizontal="left" vertical="center"/>
    </xf>
    <xf numFmtId="0" fontId="2" fillId="33" borderId="24" xfId="0" applyFont="1" applyFill="1" applyBorder="1" applyAlignment="1">
      <alignment horizontal="center" vertical="center"/>
    </xf>
    <xf numFmtId="0" fontId="2" fillId="28" borderId="55" xfId="0" applyFont="1" applyFill="1" applyBorder="1" applyAlignment="1">
      <alignment vertical="top" wrapText="1"/>
    </xf>
    <xf numFmtId="0" fontId="0" fillId="28" borderId="56" xfId="0" applyFont="1" applyFill="1" applyBorder="1" applyAlignment="1">
      <alignment vertical="top" wrapText="1"/>
    </xf>
    <xf numFmtId="0" fontId="6" fillId="28" borderId="24" xfId="0" applyFont="1" applyFill="1" applyBorder="1" applyAlignment="1">
      <alignment horizontal="left" vertical="center" wrapText="1"/>
    </xf>
    <xf numFmtId="0" fontId="2" fillId="28" borderId="57" xfId="0" applyFont="1" applyFill="1" applyBorder="1" applyAlignment="1">
      <alignment vertical="center"/>
    </xf>
    <xf numFmtId="0" fontId="2" fillId="28" borderId="58" xfId="0" applyFont="1" applyFill="1" applyBorder="1" applyAlignment="1">
      <alignment vertical="center"/>
    </xf>
    <xf numFmtId="0" fontId="2" fillId="28" borderId="59" xfId="0" applyFont="1" applyFill="1" applyBorder="1" applyAlignment="1">
      <alignment vertical="center"/>
    </xf>
    <xf numFmtId="0" fontId="7" fillId="0" borderId="0" xfId="0" applyFont="1" applyBorder="1" applyAlignment="1">
      <alignment vertical="center"/>
    </xf>
    <xf numFmtId="0" fontId="0" fillId="0" borderId="60"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1" xfId="0" applyFont="1" applyBorder="1" applyAlignment="1">
      <alignment vertical="center"/>
    </xf>
    <xf numFmtId="0" fontId="0" fillId="0" borderId="32" xfId="0" applyFont="1" applyBorder="1" applyAlignment="1">
      <alignment vertical="center"/>
    </xf>
    <xf numFmtId="0" fontId="0" fillId="0" borderId="52" xfId="0" applyFont="1" applyBorder="1" applyAlignment="1">
      <alignment vertical="center"/>
    </xf>
    <xf numFmtId="0" fontId="0" fillId="0" borderId="40" xfId="0" applyFont="1" applyBorder="1" applyAlignment="1">
      <alignmen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7" fillId="0" borderId="0" xfId="0" applyFont="1" applyAlignment="1">
      <alignment vertical="center"/>
    </xf>
    <xf numFmtId="0" fontId="17" fillId="0" borderId="0" xfId="0" applyFont="1" applyBorder="1" applyAlignment="1">
      <alignment vertical="center"/>
    </xf>
    <xf numFmtId="204" fontId="2" fillId="0" borderId="20" xfId="0" applyNumberFormat="1" applyFont="1" applyFill="1" applyBorder="1" applyAlignment="1">
      <alignment horizontal="left" vertical="center"/>
    </xf>
    <xf numFmtId="49" fontId="2" fillId="34" borderId="62" xfId="0" applyNumberFormat="1" applyFont="1" applyFill="1" applyBorder="1" applyAlignment="1">
      <alignment vertical="center"/>
    </xf>
    <xf numFmtId="49" fontId="2" fillId="34" borderId="33" xfId="0" applyNumberFormat="1" applyFont="1" applyFill="1" applyBorder="1" applyAlignment="1">
      <alignment vertical="center"/>
    </xf>
    <xf numFmtId="0" fontId="2" fillId="34" borderId="63"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3" fontId="2" fillId="34" borderId="24" xfId="0" applyNumberFormat="1" applyFont="1" applyFill="1" applyBorder="1" applyAlignment="1">
      <alignment vertical="center"/>
    </xf>
    <xf numFmtId="3" fontId="2" fillId="34" borderId="33" xfId="0" applyNumberFormat="1" applyFont="1" applyFill="1" applyBorder="1" applyAlignment="1">
      <alignment vertical="center"/>
    </xf>
    <xf numFmtId="0" fontId="6" fillId="28" borderId="15" xfId="0" applyFont="1" applyFill="1" applyBorder="1" applyAlignment="1">
      <alignmen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1"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Fill="1" applyAlignment="1">
      <alignment vertical="center" wrapText="1"/>
    </xf>
    <xf numFmtId="0" fontId="17" fillId="28" borderId="64" xfId="0" applyFont="1" applyFill="1" applyBorder="1" applyAlignment="1">
      <alignment vertical="center"/>
    </xf>
    <xf numFmtId="0" fontId="17" fillId="28" borderId="23" xfId="0" applyFont="1" applyFill="1" applyBorder="1" applyAlignment="1">
      <alignment vertical="center"/>
    </xf>
    <xf numFmtId="0" fontId="17" fillId="0" borderId="31" xfId="0" applyFont="1" applyBorder="1" applyAlignment="1">
      <alignment horizontal="left" vertical="center"/>
    </xf>
    <xf numFmtId="0" fontId="15" fillId="0" borderId="0" xfId="0" applyFont="1" applyAlignment="1">
      <alignment vertical="center"/>
    </xf>
    <xf numFmtId="0" fontId="17" fillId="28" borderId="65" xfId="0" applyFont="1" applyFill="1" applyBorder="1" applyAlignment="1">
      <alignment vertical="center"/>
    </xf>
    <xf numFmtId="0" fontId="17" fillId="0" borderId="66" xfId="0" applyFont="1" applyBorder="1" applyAlignment="1">
      <alignment horizontal="left" vertical="center"/>
    </xf>
    <xf numFmtId="0" fontId="15" fillId="0" borderId="0" xfId="0" applyFont="1" applyBorder="1" applyAlignment="1">
      <alignment vertical="center"/>
    </xf>
    <xf numFmtId="0" fontId="15" fillId="0" borderId="0" xfId="0" applyFont="1" applyAlignment="1">
      <alignment vertical="top" wrapText="1"/>
    </xf>
    <xf numFmtId="0" fontId="16" fillId="0" borderId="0" xfId="0" applyFont="1" applyAlignment="1">
      <alignment horizontal="left" vertical="center"/>
    </xf>
    <xf numFmtId="191" fontId="20" fillId="0" borderId="38" xfId="0" applyNumberFormat="1" applyFont="1" applyFill="1" applyBorder="1" applyAlignment="1">
      <alignment horizontal="center" vertical="center"/>
    </xf>
    <xf numFmtId="0" fontId="15" fillId="0" borderId="15" xfId="43" applyFont="1" applyFill="1" applyBorder="1" applyAlignment="1">
      <alignment vertical="center"/>
    </xf>
    <xf numFmtId="0" fontId="17" fillId="0" borderId="32" xfId="0" applyFont="1" applyBorder="1" applyAlignment="1">
      <alignment vertical="center" wrapText="1"/>
    </xf>
    <xf numFmtId="0" fontId="17" fillId="0" borderId="32" xfId="0" applyFont="1" applyBorder="1" applyAlignment="1">
      <alignment vertical="center"/>
    </xf>
    <xf numFmtId="49" fontId="16" fillId="0" borderId="0" xfId="0" applyNumberFormat="1" applyFont="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49" fontId="16" fillId="0" borderId="0" xfId="0" applyNumberFormat="1" applyFont="1" applyAlignment="1">
      <alignment vertical="center"/>
    </xf>
    <xf numFmtId="0" fontId="16" fillId="0" borderId="0" xfId="0" applyFont="1" applyAlignment="1">
      <alignment vertical="center"/>
    </xf>
    <xf numFmtId="49" fontId="17" fillId="0" borderId="0" xfId="0" applyNumberFormat="1" applyFont="1" applyAlignment="1">
      <alignment vertical="center"/>
    </xf>
    <xf numFmtId="0" fontId="20" fillId="0" borderId="19" xfId="0" applyFont="1" applyFill="1" applyBorder="1" applyAlignment="1">
      <alignment horizontal="center" vertical="center"/>
    </xf>
    <xf numFmtId="0" fontId="20" fillId="0" borderId="11" xfId="0" applyFont="1" applyFill="1" applyBorder="1" applyAlignment="1">
      <alignment horizontal="center" vertical="center"/>
    </xf>
    <xf numFmtId="0" fontId="17" fillId="33" borderId="35"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vertical="center"/>
    </xf>
    <xf numFmtId="0" fontId="20" fillId="34" borderId="0" xfId="0" applyFont="1" applyFill="1" applyBorder="1" applyAlignment="1">
      <alignment horizontal="center" vertical="center"/>
    </xf>
    <xf numFmtId="0" fontId="17" fillId="34" borderId="0" xfId="0" applyFont="1" applyFill="1" applyBorder="1" applyAlignment="1">
      <alignment horizontal="center" vertical="center"/>
    </xf>
    <xf numFmtId="49" fontId="20" fillId="34" borderId="0" xfId="0" applyNumberFormat="1" applyFont="1" applyFill="1" applyBorder="1" applyAlignment="1">
      <alignment horizontal="left" vertical="center"/>
    </xf>
    <xf numFmtId="0" fontId="17" fillId="34" borderId="13" xfId="0" applyFont="1" applyFill="1" applyBorder="1" applyAlignment="1">
      <alignment horizontal="left" vertical="center"/>
    </xf>
    <xf numFmtId="49" fontId="20" fillId="34" borderId="25"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0" fontId="17" fillId="34" borderId="14" xfId="0" applyFont="1" applyFill="1" applyBorder="1" applyAlignment="1">
      <alignment horizontal="left" vertical="center"/>
    </xf>
    <xf numFmtId="49" fontId="20" fillId="34" borderId="35" xfId="0" applyNumberFormat="1" applyFont="1" applyFill="1" applyBorder="1" applyAlignment="1">
      <alignment horizontal="left" vertical="center"/>
    </xf>
    <xf numFmtId="49" fontId="20" fillId="34" borderId="36"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4"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206" fontId="6" fillId="0" borderId="21" xfId="0" applyNumberFormat="1" applyFont="1" applyBorder="1" applyAlignment="1">
      <alignment horizontal="right" vertical="center"/>
    </xf>
    <xf numFmtId="0" fontId="2" fillId="28" borderId="33"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31" xfId="0" applyFont="1" applyFill="1" applyBorder="1" applyAlignment="1">
      <alignment horizontal="left" vertical="center"/>
    </xf>
    <xf numFmtId="0" fontId="2" fillId="0" borderId="24" xfId="0" applyFont="1" applyFill="1" applyBorder="1" applyAlignment="1">
      <alignment horizontal="left" vertical="center"/>
    </xf>
    <xf numFmtId="0" fontId="2" fillId="0" borderId="66" xfId="0" applyFont="1" applyFill="1" applyBorder="1" applyAlignment="1">
      <alignment horizontal="left" vertical="center"/>
    </xf>
    <xf numFmtId="0" fontId="2" fillId="0" borderId="0" xfId="0" applyFont="1" applyAlignment="1">
      <alignment vertical="center"/>
    </xf>
    <xf numFmtId="0" fontId="2" fillId="28" borderId="21" xfId="0" applyFont="1" applyFill="1" applyBorder="1" applyAlignment="1">
      <alignment horizontal="left" vertical="center"/>
    </xf>
    <xf numFmtId="0" fontId="2" fillId="28" borderId="60"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21" xfId="0" applyFont="1" applyFill="1" applyBorder="1" applyAlignment="1">
      <alignment horizontal="left" vertical="center"/>
    </xf>
    <xf numFmtId="0" fontId="2" fillId="34" borderId="15" xfId="0" applyFont="1" applyFill="1" applyBorder="1" applyAlignment="1">
      <alignment horizontal="left" vertical="center"/>
    </xf>
    <xf numFmtId="49" fontId="2" fillId="34" borderId="21"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191" fontId="3" fillId="0" borderId="38" xfId="0" applyNumberFormat="1" applyFont="1" applyBorder="1" applyAlignment="1">
      <alignment horizontal="center" vertical="center"/>
    </xf>
    <xf numFmtId="0" fontId="3" fillId="0" borderId="19" xfId="0" applyFont="1" applyBorder="1" applyAlignment="1">
      <alignment vertical="center"/>
    </xf>
    <xf numFmtId="0" fontId="24" fillId="0" borderId="15" xfId="43" applyFont="1" applyFill="1" applyBorder="1" applyAlignment="1">
      <alignment vertical="center"/>
    </xf>
    <xf numFmtId="0" fontId="3" fillId="0" borderId="19" xfId="0" applyFont="1" applyBorder="1" applyAlignment="1">
      <alignment horizontal="center" vertical="center"/>
    </xf>
    <xf numFmtId="49" fontId="21" fillId="0" borderId="35" xfId="0" applyNumberFormat="1" applyFont="1" applyFill="1" applyBorder="1" applyAlignment="1">
      <alignment horizontal="left" vertical="center" wrapText="1"/>
    </xf>
    <xf numFmtId="0" fontId="3" fillId="0" borderId="21" xfId="0" applyFont="1" applyBorder="1" applyAlignment="1">
      <alignment horizontal="center" vertical="center"/>
    </xf>
    <xf numFmtId="0" fontId="2" fillId="0" borderId="31" xfId="0" applyFont="1" applyBorder="1" applyAlignment="1">
      <alignment vertical="center"/>
    </xf>
    <xf numFmtId="0" fontId="2" fillId="0" borderId="31" xfId="0" applyFont="1" applyBorder="1" applyAlignment="1">
      <alignment vertical="center" shrinkToFit="1"/>
    </xf>
    <xf numFmtId="212" fontId="3" fillId="0" borderId="21" xfId="0" applyNumberFormat="1" applyFont="1" applyBorder="1" applyAlignment="1">
      <alignment horizontal="center" vertical="center"/>
    </xf>
    <xf numFmtId="184" fontId="10" fillId="0" borderId="20" xfId="0" applyNumberFormat="1" applyFont="1" applyFill="1" applyBorder="1" applyAlignment="1">
      <alignment horizontal="left" vertical="center" wrapText="1"/>
    </xf>
    <xf numFmtId="0" fontId="2" fillId="0" borderId="21" xfId="0" applyFont="1" applyBorder="1" applyAlignment="1">
      <alignment horizontal="left" vertical="center"/>
    </xf>
    <xf numFmtId="0" fontId="2" fillId="0" borderId="31" xfId="0" applyFont="1" applyBorder="1" applyAlignment="1">
      <alignment horizontal="left" vertical="center"/>
    </xf>
    <xf numFmtId="0" fontId="0" fillId="0" borderId="0" xfId="0" applyAlignment="1">
      <alignment horizontal="left" vertical="center" wrapText="1"/>
    </xf>
    <xf numFmtId="0" fontId="2" fillId="0" borderId="32" xfId="0" applyFont="1" applyBorder="1" applyAlignment="1">
      <alignment vertical="center"/>
    </xf>
    <xf numFmtId="0" fontId="6" fillId="28" borderId="15" xfId="0" applyFont="1" applyFill="1" applyBorder="1" applyAlignment="1">
      <alignment vertical="center"/>
    </xf>
    <xf numFmtId="0" fontId="6" fillId="0" borderId="15" xfId="0" applyFont="1" applyFill="1" applyBorder="1" applyAlignment="1">
      <alignment vertical="center"/>
    </xf>
    <xf numFmtId="0" fontId="3" fillId="0" borderId="15" xfId="0" applyFont="1" applyFill="1" applyBorder="1" applyAlignment="1">
      <alignment horizontal="right" vertical="center" wrapText="1"/>
    </xf>
    <xf numFmtId="0" fontId="3" fillId="34" borderId="19" xfId="0" applyFont="1" applyFill="1" applyBorder="1" applyAlignment="1">
      <alignment vertical="center"/>
    </xf>
    <xf numFmtId="0" fontId="2" fillId="0" borderId="15" xfId="0" applyFont="1" applyFill="1" applyBorder="1" applyAlignment="1">
      <alignment horizontal="center" vertical="center"/>
    </xf>
    <xf numFmtId="0" fontId="26" fillId="33" borderId="21" xfId="0" applyFont="1" applyFill="1" applyBorder="1" applyAlignment="1">
      <alignment horizontal="center" vertical="center"/>
    </xf>
    <xf numFmtId="0" fontId="5" fillId="0" borderId="21" xfId="0" applyFont="1" applyBorder="1" applyAlignment="1">
      <alignment horizontal="left" vertical="center" wrapText="1"/>
    </xf>
    <xf numFmtId="0" fontId="2" fillId="0" borderId="31" xfId="0" applyFont="1" applyBorder="1" applyAlignment="1">
      <alignment horizontal="left" vertical="center" shrinkToFit="1"/>
    </xf>
    <xf numFmtId="0" fontId="2" fillId="0" borderId="21" xfId="0" applyFont="1" applyBorder="1" applyAlignment="1">
      <alignment horizontal="left" vertical="center" wrapText="1"/>
    </xf>
    <xf numFmtId="0" fontId="2" fillId="0" borderId="21" xfId="0" applyFont="1" applyBorder="1" applyAlignment="1">
      <alignment horizontal="left" vertical="center" shrinkToFit="1"/>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3" fillId="0" borderId="69" xfId="0" applyFont="1" applyBorder="1" applyAlignment="1">
      <alignment horizontal="left" vertical="center"/>
    </xf>
    <xf numFmtId="0" fontId="2" fillId="34" borderId="21" xfId="0" applyFont="1" applyFill="1" applyBorder="1" applyAlignment="1">
      <alignment horizontal="right" vertical="center"/>
    </xf>
    <xf numFmtId="0" fontId="2" fillId="34" borderId="24" xfId="0" applyFont="1" applyFill="1" applyBorder="1" applyAlignment="1">
      <alignment horizontal="right" vertical="center"/>
    </xf>
    <xf numFmtId="0" fontId="0" fillId="0" borderId="0" xfId="0" applyAlignment="1">
      <alignment/>
    </xf>
    <xf numFmtId="0" fontId="0" fillId="0" borderId="0" xfId="0" applyAlignment="1">
      <alignment vertical="center"/>
    </xf>
    <xf numFmtId="0" fontId="7" fillId="0" borderId="0" xfId="0" applyFont="1" applyAlignment="1">
      <alignment horizontal="center" vertical="center"/>
    </xf>
    <xf numFmtId="0" fontId="6" fillId="0" borderId="15" xfId="0" applyFont="1" applyBorder="1" applyAlignment="1">
      <alignment vertical="center" wrapText="1"/>
    </xf>
    <xf numFmtId="0" fontId="6" fillId="0" borderId="25" xfId="0" applyFont="1" applyBorder="1" applyAlignment="1">
      <alignment vertical="center" wrapText="1"/>
    </xf>
    <xf numFmtId="190" fontId="7" fillId="0" borderId="0" xfId="0" applyNumberFormat="1" applyFont="1" applyAlignment="1">
      <alignment vertical="center"/>
    </xf>
    <xf numFmtId="0" fontId="6" fillId="0" borderId="44" xfId="0" applyFont="1" applyBorder="1" applyAlignment="1">
      <alignment vertical="center" wrapText="1"/>
    </xf>
    <xf numFmtId="0" fontId="6" fillId="0" borderId="34"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206" fontId="6" fillId="0" borderId="0" xfId="49" applyNumberFormat="1" applyFont="1" applyFill="1" applyBorder="1" applyAlignment="1">
      <alignment horizontal="center" vertical="center" wrapText="1"/>
    </xf>
    <xf numFmtId="206" fontId="6" fillId="0" borderId="0" xfId="0" applyNumberFormat="1" applyFont="1" applyAlignment="1">
      <alignment horizontal="center" vertical="center" wrapText="1"/>
    </xf>
    <xf numFmtId="206" fontId="6" fillId="0" borderId="0" xfId="0" applyNumberFormat="1" applyFont="1" applyAlignment="1">
      <alignment horizontal="center" vertical="center"/>
    </xf>
    <xf numFmtId="0" fontId="6" fillId="0" borderId="15" xfId="0" applyFont="1" applyBorder="1" applyAlignment="1">
      <alignment vertical="center"/>
    </xf>
    <xf numFmtId="0" fontId="6" fillId="0" borderId="25" xfId="0" applyFont="1" applyBorder="1" applyAlignment="1">
      <alignment vertical="center"/>
    </xf>
    <xf numFmtId="0" fontId="44" fillId="0" borderId="15" xfId="0" applyFont="1" applyBorder="1" applyAlignment="1">
      <alignment vertical="center"/>
    </xf>
    <xf numFmtId="0" fontId="44" fillId="0" borderId="25" xfId="0" applyFont="1" applyBorder="1" applyAlignment="1">
      <alignment vertical="center" wrapText="1"/>
    </xf>
    <xf numFmtId="3" fontId="6" fillId="0" borderId="15" xfId="0" applyNumberFormat="1" applyFont="1" applyBorder="1" applyAlignment="1">
      <alignment vertical="center" wrapText="1"/>
    </xf>
    <xf numFmtId="0" fontId="8" fillId="0" borderId="0" xfId="0" applyFont="1" applyAlignment="1">
      <alignment horizontal="left" vertical="center" wrapText="1"/>
    </xf>
    <xf numFmtId="0" fontId="6" fillId="28" borderId="21" xfId="0" applyFont="1" applyFill="1" applyBorder="1" applyAlignment="1">
      <alignment horizontal="center" vertical="center"/>
    </xf>
    <xf numFmtId="0" fontId="0" fillId="0" borderId="0" xfId="0" applyAlignment="1">
      <alignment vertical="center" wrapText="1"/>
    </xf>
    <xf numFmtId="49" fontId="45" fillId="0" borderId="70" xfId="0" applyNumberFormat="1" applyFont="1" applyBorder="1" applyAlignment="1">
      <alignment horizontal="left" vertical="center"/>
    </xf>
    <xf numFmtId="0" fontId="2" fillId="34" borderId="21" xfId="0" applyFont="1" applyFill="1" applyBorder="1" applyAlignment="1">
      <alignment horizontal="left" vertical="center" shrinkToFit="1"/>
    </xf>
    <xf numFmtId="0" fontId="2" fillId="33" borderId="21" xfId="0" applyFont="1" applyFill="1" applyBorder="1" applyAlignment="1">
      <alignment vertical="center" shrinkToFit="1"/>
    </xf>
    <xf numFmtId="0" fontId="6" fillId="34" borderId="21" xfId="0" applyFont="1" applyFill="1" applyBorder="1" applyAlignment="1">
      <alignment vertical="center" wrapText="1" shrinkToFit="1"/>
    </xf>
    <xf numFmtId="0" fontId="2" fillId="34" borderId="21" xfId="0" applyFont="1" applyFill="1" applyBorder="1" applyAlignment="1">
      <alignment vertical="center" shrinkToFit="1"/>
    </xf>
    <xf numFmtId="49" fontId="2" fillId="28" borderId="21" xfId="0" applyNumberFormat="1" applyFont="1" applyFill="1" applyBorder="1" applyAlignment="1">
      <alignment horizontal="left" vertical="center" shrinkToFit="1"/>
    </xf>
    <xf numFmtId="49" fontId="6" fillId="28" borderId="21" xfId="0" applyNumberFormat="1" applyFont="1" applyFill="1" applyBorder="1" applyAlignment="1">
      <alignment horizontal="left" vertical="center" wrapText="1"/>
    </xf>
    <xf numFmtId="0" fontId="2" fillId="0" borderId="31"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2" fillId="0" borderId="21" xfId="0" applyFont="1" applyFill="1" applyBorder="1" applyAlignment="1">
      <alignment horizontal="left" vertical="center" shrinkToFit="1"/>
    </xf>
    <xf numFmtId="0" fontId="2" fillId="34" borderId="15" xfId="0" applyFont="1" applyFill="1" applyBorder="1" applyAlignment="1">
      <alignment horizontal="left" vertical="center"/>
    </xf>
    <xf numFmtId="0" fontId="2" fillId="28" borderId="21" xfId="0" applyFont="1" applyFill="1" applyBorder="1" applyAlignment="1">
      <alignment horizontal="left" vertical="center" shrinkToFit="1"/>
    </xf>
    <xf numFmtId="0" fontId="2" fillId="34" borderId="21" xfId="0" applyFont="1" applyFill="1" applyBorder="1" applyAlignment="1">
      <alignment horizontal="left" vertical="center" wrapText="1"/>
    </xf>
    <xf numFmtId="0" fontId="6" fillId="28" borderId="0" xfId="0" applyFont="1" applyFill="1" applyBorder="1" applyAlignment="1">
      <alignment horizontal="left" vertical="center" shrinkToFit="1"/>
    </xf>
    <xf numFmtId="0" fontId="6" fillId="28" borderId="21" xfId="0" applyFont="1" applyFill="1" applyBorder="1" applyAlignment="1">
      <alignment horizontal="left" vertical="center" shrinkToFit="1"/>
    </xf>
    <xf numFmtId="49" fontId="17" fillId="0" borderId="36" xfId="0" applyNumberFormat="1" applyFont="1" applyFill="1" applyBorder="1" applyAlignment="1">
      <alignment horizontal="left" vertical="center" wrapText="1"/>
    </xf>
    <xf numFmtId="0" fontId="26" fillId="34" borderId="38" xfId="0" applyFont="1" applyFill="1" applyBorder="1" applyAlignment="1">
      <alignment vertical="center"/>
    </xf>
    <xf numFmtId="0" fontId="26" fillId="34" borderId="21" xfId="0" applyFont="1" applyFill="1" applyBorder="1" applyAlignment="1">
      <alignment vertical="center" wrapText="1" shrinkToFit="1"/>
    </xf>
    <xf numFmtId="0" fontId="26" fillId="34" borderId="21" xfId="0" applyFont="1" applyFill="1" applyBorder="1" applyAlignment="1">
      <alignment horizontal="left" vertical="center" wrapText="1"/>
    </xf>
    <xf numFmtId="0" fontId="46" fillId="34" borderId="15" xfId="0" applyFont="1" applyFill="1" applyBorder="1" applyAlignment="1">
      <alignment horizontal="left" vertical="center" wrapText="1"/>
    </xf>
    <xf numFmtId="0" fontId="6" fillId="28" borderId="15" xfId="0" applyFont="1" applyFill="1" applyBorder="1" applyAlignment="1">
      <alignment horizontal="left" vertical="center" shrinkToFit="1"/>
    </xf>
    <xf numFmtId="49" fontId="26" fillId="34" borderId="21" xfId="0" applyNumberFormat="1" applyFont="1" applyFill="1" applyBorder="1" applyAlignment="1">
      <alignment horizontal="center" vertical="center"/>
    </xf>
    <xf numFmtId="0" fontId="17" fillId="0" borderId="0" xfId="0" applyFont="1" applyBorder="1" applyAlignment="1">
      <alignment vertical="center" wrapText="1"/>
    </xf>
    <xf numFmtId="0" fontId="22" fillId="0" borderId="0" xfId="0" applyFont="1" applyBorder="1" applyAlignment="1">
      <alignment vertical="center"/>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center" wrapText="1"/>
    </xf>
    <xf numFmtId="49" fontId="2" fillId="36" borderId="0" xfId="0" applyNumberFormat="1" applyFont="1" applyFill="1" applyAlignment="1">
      <alignment horizontal="left" vertical="center" wrapText="1"/>
    </xf>
    <xf numFmtId="49" fontId="23"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17" fillId="34" borderId="15" xfId="0" applyFont="1" applyFill="1" applyBorder="1" applyAlignment="1">
      <alignment horizontal="center" vertical="center"/>
    </xf>
    <xf numFmtId="0" fontId="17" fillId="34" borderId="19" xfId="0" applyFont="1" applyFill="1" applyBorder="1" applyAlignment="1">
      <alignment horizontal="center" vertical="center"/>
    </xf>
    <xf numFmtId="0" fontId="21" fillId="34" borderId="71" xfId="0" applyFont="1" applyFill="1" applyBorder="1" applyAlignment="1">
      <alignment horizontal="left" vertical="center" wrapText="1"/>
    </xf>
    <xf numFmtId="0" fontId="21" fillId="34" borderId="27"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1" fillId="34" borderId="56" xfId="0" applyFont="1" applyFill="1" applyBorder="1" applyAlignment="1">
      <alignment horizontal="left" vertical="center" wrapText="1"/>
    </xf>
    <xf numFmtId="195" fontId="17" fillId="34" borderId="15" xfId="0" applyNumberFormat="1" applyFont="1" applyFill="1" applyBorder="1" applyAlignment="1">
      <alignment horizontal="left" vertical="center"/>
    </xf>
    <xf numFmtId="195" fontId="17" fillId="34" borderId="19" xfId="0" applyNumberFormat="1" applyFont="1" applyFill="1" applyBorder="1" applyAlignment="1">
      <alignment horizontal="left" vertical="center"/>
    </xf>
    <xf numFmtId="0" fontId="17" fillId="34" borderId="15" xfId="0" applyFont="1" applyFill="1" applyBorder="1" applyAlignment="1">
      <alignment horizontal="left" vertical="center"/>
    </xf>
    <xf numFmtId="0" fontId="17" fillId="34" borderId="19" xfId="0" applyFont="1" applyFill="1" applyBorder="1" applyAlignment="1">
      <alignment horizontal="left" vertical="center"/>
    </xf>
    <xf numFmtId="0" fontId="17" fillId="34" borderId="20" xfId="0" applyFont="1" applyFill="1" applyBorder="1" applyAlignment="1">
      <alignment horizontal="left" vertical="center"/>
    </xf>
    <xf numFmtId="0" fontId="17" fillId="34" borderId="44" xfId="0" applyFont="1" applyFill="1" applyBorder="1" applyAlignment="1">
      <alignment horizontal="center" vertical="center"/>
    </xf>
    <xf numFmtId="0" fontId="17" fillId="34" borderId="35" xfId="0" applyFont="1" applyFill="1" applyBorder="1" applyAlignment="1">
      <alignment horizontal="center" vertical="center"/>
    </xf>
    <xf numFmtId="0" fontId="22" fillId="34" borderId="37" xfId="0" applyFont="1" applyFill="1" applyBorder="1" applyAlignment="1">
      <alignment horizontal="left" vertical="center" wrapText="1"/>
    </xf>
    <xf numFmtId="0" fontId="22" fillId="34" borderId="72" xfId="0" applyFont="1" applyFill="1" applyBorder="1" applyAlignment="1">
      <alignment horizontal="left" vertical="center" wrapText="1"/>
    </xf>
    <xf numFmtId="49" fontId="20" fillId="34" borderId="45" xfId="0" applyNumberFormat="1" applyFont="1" applyFill="1" applyBorder="1" applyAlignment="1">
      <alignment horizontal="left" vertical="center"/>
    </xf>
    <xf numFmtId="49" fontId="20" fillId="34" borderId="10" xfId="0" applyNumberFormat="1" applyFont="1" applyFill="1" applyBorder="1" applyAlignment="1">
      <alignment horizontal="left" vertical="center"/>
    </xf>
    <xf numFmtId="0" fontId="22" fillId="34" borderId="45" xfId="0" applyFont="1" applyFill="1" applyBorder="1" applyAlignment="1">
      <alignment horizontal="left" vertical="center"/>
    </xf>
    <xf numFmtId="0" fontId="22" fillId="34" borderId="72" xfId="0" applyFont="1" applyFill="1" applyBorder="1" applyAlignment="1">
      <alignment horizontal="left" vertical="center"/>
    </xf>
    <xf numFmtId="0" fontId="16" fillId="0" borderId="42" xfId="0" applyFont="1" applyBorder="1" applyAlignment="1">
      <alignment horizontal="left" vertical="center"/>
    </xf>
    <xf numFmtId="0" fontId="16" fillId="35" borderId="42" xfId="0" applyFont="1" applyFill="1" applyBorder="1" applyAlignment="1">
      <alignment horizontal="left" vertical="center"/>
    </xf>
    <xf numFmtId="0" fontId="17" fillId="33" borderId="15" xfId="0" applyFont="1" applyFill="1" applyBorder="1" applyAlignment="1">
      <alignment vertical="center" wrapText="1"/>
    </xf>
    <xf numFmtId="0" fontId="17" fillId="33" borderId="19" xfId="0" applyFont="1" applyFill="1" applyBorder="1" applyAlignment="1">
      <alignment vertical="center" wrapText="1"/>
    </xf>
    <xf numFmtId="0" fontId="17" fillId="33" borderId="20" xfId="0" applyFont="1" applyFill="1" applyBorder="1" applyAlignment="1">
      <alignment vertical="center" wrapText="1"/>
    </xf>
    <xf numFmtId="0" fontId="17"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4" xfId="0" applyFont="1" applyFill="1" applyBorder="1" applyAlignment="1">
      <alignment horizontal="left" vertical="center"/>
    </xf>
    <xf numFmtId="0" fontId="22" fillId="34" borderId="73" xfId="0" applyFont="1" applyFill="1" applyBorder="1" applyAlignment="1">
      <alignment horizontal="left" vertical="center" wrapText="1"/>
    </xf>
    <xf numFmtId="0" fontId="22" fillId="34" borderId="50" xfId="0" applyFont="1" applyFill="1" applyBorder="1" applyAlignment="1">
      <alignment horizontal="left" vertical="center"/>
    </xf>
    <xf numFmtId="0" fontId="17" fillId="28" borderId="15" xfId="0" applyFont="1" applyFill="1" applyBorder="1" applyAlignment="1">
      <alignment vertical="center"/>
    </xf>
    <xf numFmtId="0" fontId="17" fillId="28" borderId="19" xfId="0" applyFont="1" applyFill="1" applyBorder="1" applyAlignment="1">
      <alignment vertical="center"/>
    </xf>
    <xf numFmtId="0" fontId="17" fillId="28" borderId="25" xfId="0" applyFont="1" applyFill="1" applyBorder="1" applyAlignment="1">
      <alignment vertical="center"/>
    </xf>
    <xf numFmtId="0" fontId="20" fillId="0" borderId="15"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9" xfId="0" applyFont="1" applyFill="1" applyBorder="1" applyAlignment="1">
      <alignment horizontal="left" vertical="center"/>
    </xf>
    <xf numFmtId="49" fontId="16" fillId="0" borderId="0" xfId="0" applyNumberFormat="1" applyFont="1" applyAlignment="1">
      <alignment horizontal="left" vertical="center"/>
    </xf>
    <xf numFmtId="0" fontId="17" fillId="28" borderId="71" xfId="0" applyFont="1" applyFill="1" applyBorder="1" applyAlignment="1">
      <alignment horizontal="left" vertical="center"/>
    </xf>
    <xf numFmtId="0" fontId="17" fillId="28" borderId="27" xfId="0" applyFont="1" applyFill="1" applyBorder="1" applyAlignment="1">
      <alignment horizontal="left" vertical="center"/>
    </xf>
    <xf numFmtId="0" fontId="17" fillId="28" borderId="37" xfId="0" applyFont="1" applyFill="1" applyBorder="1" applyAlignment="1">
      <alignment horizontal="left" vertical="center"/>
    </xf>
    <xf numFmtId="0" fontId="17" fillId="28" borderId="72"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5" xfId="0" applyFont="1" applyFill="1" applyBorder="1" applyAlignment="1">
      <alignment horizontal="left" vertical="center"/>
    </xf>
    <xf numFmtId="0" fontId="17" fillId="28" borderId="71" xfId="0" applyFont="1" applyFill="1" applyBorder="1" applyAlignment="1">
      <alignment horizontal="left" vertical="center" wrapText="1"/>
    </xf>
    <xf numFmtId="0" fontId="17" fillId="28" borderId="27" xfId="0" applyFont="1" applyFill="1" applyBorder="1" applyAlignment="1">
      <alignment horizontal="left" vertical="center" wrapText="1"/>
    </xf>
    <xf numFmtId="0" fontId="17" fillId="28" borderId="37" xfId="0" applyFont="1" applyFill="1" applyBorder="1" applyAlignment="1">
      <alignment horizontal="left" vertical="center" wrapText="1"/>
    </xf>
    <xf numFmtId="0" fontId="17" fillId="28" borderId="72" xfId="0" applyFont="1" applyFill="1" applyBorder="1" applyAlignment="1">
      <alignment horizontal="left" vertical="center" wrapText="1"/>
    </xf>
    <xf numFmtId="0" fontId="17" fillId="0" borderId="32"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7" fillId="0" borderId="20" xfId="0" applyFont="1" applyFill="1" applyBorder="1" applyAlignment="1">
      <alignment horizontal="left" vertical="center"/>
    </xf>
    <xf numFmtId="0" fontId="17" fillId="0" borderId="44"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35" borderId="35" xfId="0" applyFont="1" applyFill="1" applyBorder="1" applyAlignment="1">
      <alignment horizontal="left" vertical="center"/>
    </xf>
    <xf numFmtId="0" fontId="17" fillId="35" borderId="36" xfId="0" applyFont="1" applyFill="1" applyBorder="1" applyAlignment="1">
      <alignment horizontal="left" vertical="center"/>
    </xf>
    <xf numFmtId="0" fontId="17" fillId="28" borderId="74" xfId="0" applyFont="1" applyFill="1" applyBorder="1" applyAlignment="1">
      <alignment horizontal="left" vertical="center"/>
    </xf>
    <xf numFmtId="0" fontId="17" fillId="28" borderId="25" xfId="0" applyFont="1" applyFill="1" applyBorder="1" applyAlignment="1">
      <alignment horizontal="left" vertical="center"/>
    </xf>
    <xf numFmtId="0" fontId="17" fillId="28" borderId="61" xfId="0" applyFont="1" applyFill="1" applyBorder="1" applyAlignment="1">
      <alignment horizontal="left" vertical="center"/>
    </xf>
    <xf numFmtId="0" fontId="17" fillId="28" borderId="75" xfId="0" applyFont="1" applyFill="1" applyBorder="1" applyAlignment="1">
      <alignment horizontal="lef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7" fillId="28" borderId="76" xfId="0" applyFont="1" applyFill="1" applyBorder="1" applyAlignment="1">
      <alignment horizontal="left" vertical="center"/>
    </xf>
    <xf numFmtId="0" fontId="17" fillId="28" borderId="34" xfId="0" applyFont="1" applyFill="1" applyBorder="1" applyAlignment="1">
      <alignment horizontal="left" vertical="center"/>
    </xf>
    <xf numFmtId="0" fontId="17" fillId="28" borderId="61" xfId="0" applyFont="1" applyFill="1" applyBorder="1" applyAlignment="1">
      <alignment horizontal="left" vertical="center" wrapText="1"/>
    </xf>
    <xf numFmtId="0" fontId="17" fillId="28" borderId="75" xfId="0" applyFont="1" applyFill="1" applyBorder="1" applyAlignment="1">
      <alignment horizontal="left" vertical="center" wrapText="1"/>
    </xf>
    <xf numFmtId="49" fontId="5" fillId="0" borderId="41" xfId="0" applyNumberFormat="1" applyFont="1" applyBorder="1" applyAlignment="1">
      <alignment horizontal="left" vertical="center"/>
    </xf>
    <xf numFmtId="49" fontId="5" fillId="0" borderId="42" xfId="0" applyNumberFormat="1" applyFont="1" applyBorder="1" applyAlignment="1">
      <alignment horizontal="left" vertical="center"/>
    </xf>
    <xf numFmtId="0" fontId="17" fillId="28" borderId="60" xfId="0" applyFont="1" applyFill="1" applyBorder="1" applyAlignment="1">
      <alignment horizontal="left" vertical="center"/>
    </xf>
    <xf numFmtId="0" fontId="17" fillId="28" borderId="77" xfId="0" applyFont="1" applyFill="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16" fillId="0" borderId="11" xfId="0" applyFont="1" applyBorder="1" applyAlignment="1">
      <alignment horizontal="left" vertical="center"/>
    </xf>
    <xf numFmtId="0" fontId="26" fillId="0" borderId="15" xfId="0" applyFont="1" applyBorder="1" applyAlignment="1" quotePrefix="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73" fillId="0" borderId="19" xfId="43" applyFont="1" applyFill="1" applyBorder="1" applyAlignment="1">
      <alignment horizontal="left" vertical="center" wrapText="1"/>
    </xf>
    <xf numFmtId="0" fontId="22" fillId="0" borderId="20" xfId="43" applyFont="1" applyFill="1" applyBorder="1" applyAlignment="1">
      <alignment horizontal="left" vertical="center" wrapText="1"/>
    </xf>
    <xf numFmtId="0" fontId="24" fillId="0" borderId="19" xfId="43" applyFont="1" applyFill="1" applyBorder="1" applyAlignment="1">
      <alignment horizontal="left" vertical="center"/>
    </xf>
    <xf numFmtId="0" fontId="25" fillId="0" borderId="20" xfId="43" applyFont="1" applyFill="1" applyBorder="1" applyAlignment="1">
      <alignment horizontal="left" vertical="center"/>
    </xf>
    <xf numFmtId="191" fontId="3" fillId="0" borderId="28" xfId="0" applyNumberFormat="1" applyFont="1" applyBorder="1" applyAlignment="1">
      <alignment horizontal="left" vertical="center"/>
    </xf>
    <xf numFmtId="191" fontId="3" fillId="0" borderId="29" xfId="0" applyNumberFormat="1" applyFont="1" applyBorder="1" applyAlignment="1">
      <alignment horizontal="left" vertical="center"/>
    </xf>
    <xf numFmtId="49" fontId="22" fillId="0" borderId="41" xfId="0" applyNumberFormat="1" applyFont="1" applyFill="1" applyBorder="1" applyAlignment="1">
      <alignment horizontal="left" vertical="center"/>
    </xf>
    <xf numFmtId="49" fontId="22" fillId="0" borderId="42" xfId="0" applyNumberFormat="1" applyFont="1" applyFill="1" applyBorder="1" applyAlignment="1">
      <alignment horizontal="left" vertical="center"/>
    </xf>
    <xf numFmtId="191" fontId="20" fillId="0" borderId="28" xfId="0" applyNumberFormat="1" applyFont="1" applyFill="1" applyBorder="1" applyAlignment="1">
      <alignment horizontal="left" vertical="center"/>
    </xf>
    <xf numFmtId="191" fontId="20" fillId="0" borderId="29" xfId="0" applyNumberFormat="1" applyFont="1" applyFill="1" applyBorder="1" applyAlignment="1">
      <alignment horizontal="left" vertical="center"/>
    </xf>
    <xf numFmtId="0" fontId="2" fillId="0" borderId="15" xfId="0" applyFont="1" applyBorder="1" applyAlignment="1">
      <alignment horizontal="center" vertical="center"/>
    </xf>
    <xf numFmtId="0" fontId="16" fillId="34" borderId="11" xfId="0" applyFont="1" applyFill="1" applyBorder="1" applyAlignment="1">
      <alignment horizontal="left" vertical="center" wrapText="1"/>
    </xf>
    <xf numFmtId="0" fontId="22" fillId="34" borderId="26" xfId="0" applyFont="1" applyFill="1" applyBorder="1" applyAlignment="1">
      <alignment horizontal="left" vertical="center"/>
    </xf>
    <xf numFmtId="49" fontId="17" fillId="0" borderId="42" xfId="0" applyNumberFormat="1" applyFont="1" applyFill="1" applyBorder="1" applyAlignment="1">
      <alignment horizontal="left" vertical="center"/>
    </xf>
    <xf numFmtId="49" fontId="17" fillId="0" borderId="43" xfId="0" applyNumberFormat="1" applyFont="1" applyFill="1" applyBorder="1" applyAlignment="1">
      <alignment horizontal="left" vertical="center"/>
    </xf>
    <xf numFmtId="0" fontId="17" fillId="28" borderId="15" xfId="0" applyFont="1" applyFill="1" applyBorder="1" applyAlignment="1">
      <alignment vertical="center" wrapText="1"/>
    </xf>
    <xf numFmtId="0" fontId="17" fillId="28" borderId="19" xfId="0" applyFont="1" applyFill="1" applyBorder="1" applyAlignment="1">
      <alignment vertical="center" wrapText="1"/>
    </xf>
    <xf numFmtId="0" fontId="17" fillId="28" borderId="25" xfId="0" applyFont="1" applyFill="1" applyBorder="1" applyAlignment="1">
      <alignment vertical="center" wrapText="1"/>
    </xf>
    <xf numFmtId="0" fontId="17" fillId="28" borderId="74" xfId="0" applyFont="1" applyFill="1" applyBorder="1" applyAlignment="1">
      <alignment horizontal="left" vertical="center" wrapText="1"/>
    </xf>
    <xf numFmtId="0" fontId="26" fillId="36" borderId="15" xfId="0" applyFont="1" applyFill="1" applyBorder="1" applyAlignment="1">
      <alignment horizontal="left" vertical="center" shrinkToFit="1"/>
    </xf>
    <xf numFmtId="0" fontId="26" fillId="36" borderId="19" xfId="0" applyFont="1" applyFill="1" applyBorder="1" applyAlignment="1">
      <alignment horizontal="left" vertical="center" shrinkToFit="1"/>
    </xf>
    <xf numFmtId="0" fontId="26" fillId="36" borderId="20" xfId="0" applyFont="1" applyFill="1" applyBorder="1" applyAlignment="1">
      <alignment horizontal="left" vertical="center" shrinkToFit="1"/>
    </xf>
    <xf numFmtId="195" fontId="20" fillId="34" borderId="26" xfId="0" applyNumberFormat="1" applyFont="1" applyFill="1" applyBorder="1" applyAlignment="1">
      <alignment horizontal="left" vertical="center"/>
    </xf>
    <xf numFmtId="195" fontId="20" fillId="34" borderId="12" xfId="0" applyNumberFormat="1" applyFont="1" applyFill="1" applyBorder="1" applyAlignment="1">
      <alignment horizontal="left" vertical="center"/>
    </xf>
    <xf numFmtId="195" fontId="20" fillId="34" borderId="50" xfId="0" applyNumberFormat="1" applyFont="1" applyFill="1" applyBorder="1" applyAlignment="1">
      <alignment horizontal="left" vertical="center"/>
    </xf>
    <xf numFmtId="0" fontId="17" fillId="34" borderId="71" xfId="0" applyFont="1" applyFill="1" applyBorder="1" applyAlignment="1">
      <alignment horizontal="left" vertical="center" wrapText="1"/>
    </xf>
    <xf numFmtId="0" fontId="17" fillId="34" borderId="27"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72" xfId="0" applyFont="1" applyFill="1" applyBorder="1" applyAlignment="1">
      <alignment horizontal="left" vertical="center" wrapText="1"/>
    </xf>
    <xf numFmtId="0" fontId="20" fillId="0" borderId="15"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17" fillId="28" borderId="76" xfId="0" applyFont="1" applyFill="1" applyBorder="1" applyAlignment="1">
      <alignment horizontal="left" vertical="center" wrapText="1"/>
    </xf>
    <xf numFmtId="0" fontId="17" fillId="28" borderId="34" xfId="0" applyFont="1" applyFill="1" applyBorder="1" applyAlignment="1">
      <alignment horizontal="left" vertical="center" wrapText="1"/>
    </xf>
    <xf numFmtId="0" fontId="17" fillId="33" borderId="44" xfId="0" applyFont="1" applyFill="1" applyBorder="1" applyAlignment="1">
      <alignment horizontal="center" vertical="center"/>
    </xf>
    <xf numFmtId="0" fontId="17" fillId="33" borderId="35" xfId="0" applyFont="1" applyFill="1" applyBorder="1" applyAlignment="1">
      <alignment horizontal="center" vertical="center"/>
    </xf>
    <xf numFmtId="0" fontId="2" fillId="28" borderId="62"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62"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6" xfId="0" applyFont="1" applyFill="1" applyBorder="1" applyAlignment="1">
      <alignment horizontal="left" vertical="center" shrinkToFit="1"/>
    </xf>
    <xf numFmtId="0" fontId="2" fillId="28" borderId="50" xfId="0" applyFont="1" applyFill="1" applyBorder="1" applyAlignment="1">
      <alignment horizontal="left" vertical="center" shrinkToFi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78" xfId="0" applyFont="1" applyFill="1" applyBorder="1" applyAlignment="1">
      <alignment horizontal="left" vertical="center"/>
    </xf>
    <xf numFmtId="196" fontId="3" fillId="0" borderId="38"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4" fillId="0" borderId="0" xfId="0" applyFont="1" applyBorder="1" applyAlignment="1">
      <alignment horizontal="left" vertical="center"/>
    </xf>
    <xf numFmtId="0" fontId="2" fillId="28" borderId="15" xfId="0" applyFont="1" applyFill="1" applyBorder="1" applyAlignment="1">
      <alignment horizontal="left" vertical="center" shrinkToFit="1"/>
    </xf>
    <xf numFmtId="0" fontId="2" fillId="28" borderId="25" xfId="0" applyFont="1" applyFill="1" applyBorder="1" applyAlignment="1">
      <alignment horizontal="left" vertical="center" shrinkToFi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7" fillId="5" borderId="38"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17" fillId="5" borderId="45" xfId="0" applyFont="1" applyFill="1" applyBorder="1" applyAlignment="1">
      <alignment horizontal="left" vertical="center" wrapText="1"/>
    </xf>
    <xf numFmtId="0" fontId="17" fillId="5" borderId="72" xfId="0" applyFont="1" applyFill="1" applyBorder="1" applyAlignment="1">
      <alignment horizontal="left" vertical="center" wrapText="1"/>
    </xf>
    <xf numFmtId="0" fontId="17" fillId="33" borderId="79" xfId="0" applyFont="1" applyFill="1" applyBorder="1" applyAlignment="1">
      <alignment horizontal="left" vertical="center" wrapText="1"/>
    </xf>
    <xf numFmtId="0" fontId="17" fillId="33" borderId="46" xfId="0" applyFont="1" applyFill="1" applyBorder="1" applyAlignment="1">
      <alignment horizontal="left" vertical="center" wrapText="1"/>
    </xf>
    <xf numFmtId="0" fontId="2" fillId="28" borderId="80" xfId="0" applyFont="1" applyFill="1" applyBorder="1" applyAlignment="1">
      <alignment horizontal="left" vertical="center"/>
    </xf>
    <xf numFmtId="0" fontId="2" fillId="0" borderId="27" xfId="0" applyFont="1" applyFill="1" applyBorder="1" applyAlignment="1">
      <alignment horizontal="left" vertical="center"/>
    </xf>
    <xf numFmtId="0" fontId="2" fillId="0" borderId="72"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5" fillId="28" borderId="21" xfId="0" applyFont="1" applyFill="1" applyBorder="1" applyAlignment="1">
      <alignment vertical="center" wrapText="1"/>
    </xf>
    <xf numFmtId="0" fontId="5" fillId="28" borderId="21" xfId="0" applyFont="1" applyFill="1" applyBorder="1" applyAlignment="1">
      <alignment vertical="center"/>
    </xf>
    <xf numFmtId="0" fontId="2" fillId="33" borderId="44" xfId="0" applyFont="1" applyFill="1" applyBorder="1" applyAlignment="1">
      <alignment horizontal="left" vertical="center"/>
    </xf>
    <xf numFmtId="0" fontId="2"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8" xfId="0" applyFont="1" applyFill="1" applyBorder="1" applyAlignment="1">
      <alignment horizontal="right" vertical="center"/>
    </xf>
    <xf numFmtId="0" fontId="3" fillId="0" borderId="45" xfId="0" applyFont="1" applyFill="1" applyBorder="1" applyAlignment="1">
      <alignment horizontal="right" vertical="center"/>
    </xf>
    <xf numFmtId="0" fontId="2" fillId="0" borderId="4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5" xfId="0" applyNumberFormat="1" applyFont="1" applyFill="1" applyBorder="1" applyAlignment="1">
      <alignment horizontal="left" vertical="center"/>
    </xf>
    <xf numFmtId="0" fontId="2" fillId="33" borderId="15" xfId="0" applyFont="1" applyFill="1" applyBorder="1" applyAlignment="1">
      <alignment horizontal="left" vertical="center" shrinkToFit="1"/>
    </xf>
    <xf numFmtId="0" fontId="2" fillId="33" borderId="25" xfId="0" applyFont="1" applyFill="1" applyBorder="1" applyAlignment="1">
      <alignment horizontal="left" vertical="center" shrinkToFit="1"/>
    </xf>
    <xf numFmtId="0" fontId="6" fillId="28" borderId="21" xfId="0" applyFont="1" applyFill="1" applyBorder="1" applyAlignment="1">
      <alignment vertical="center" shrinkToFit="1"/>
    </xf>
    <xf numFmtId="0" fontId="6" fillId="28" borderId="15" xfId="0" applyFont="1" applyFill="1" applyBorder="1" applyAlignment="1">
      <alignment vertical="center" shrinkToFit="1"/>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0" borderId="21" xfId="0" applyFont="1" applyFill="1" applyBorder="1" applyAlignment="1">
      <alignment horizontal="left" vertical="center"/>
    </xf>
    <xf numFmtId="0" fontId="2" fillId="0" borderId="31" xfId="0" applyFont="1" applyFill="1" applyBorder="1" applyAlignment="1">
      <alignment horizontal="left" vertical="center"/>
    </xf>
    <xf numFmtId="0" fontId="2" fillId="28" borderId="30"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6" fillId="0" borderId="15"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1" xfId="0" applyFont="1" applyFill="1" applyBorder="1" applyAlignment="1">
      <alignment horizontal="left" vertical="center"/>
    </xf>
    <xf numFmtId="0" fontId="2" fillId="0" borderId="16" xfId="0" applyFont="1" applyFill="1" applyBorder="1" applyAlignment="1">
      <alignment horizontal="left" vertical="center"/>
    </xf>
    <xf numFmtId="0" fontId="2" fillId="0" borderId="81"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7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74" xfId="0" applyFont="1" applyFill="1" applyBorder="1" applyAlignment="1">
      <alignment horizontal="left" vertical="center" wrapText="1"/>
    </xf>
    <xf numFmtId="0" fontId="2" fillId="28" borderId="74"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2" fillId="0" borderId="24" xfId="0" applyFont="1" applyFill="1" applyBorder="1" applyAlignment="1">
      <alignment horizontal="left" vertical="center"/>
    </xf>
    <xf numFmtId="0" fontId="2" fillId="0" borderId="66" xfId="0" applyFont="1" applyFill="1" applyBorder="1" applyAlignment="1">
      <alignment horizontal="left" vertical="center"/>
    </xf>
    <xf numFmtId="0" fontId="2" fillId="28" borderId="7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55"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60"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61" xfId="0" applyFont="1" applyFill="1" applyBorder="1" applyAlignment="1">
      <alignment horizontal="left" vertical="center"/>
    </xf>
    <xf numFmtId="0" fontId="2" fillId="28" borderId="0" xfId="0" applyFont="1" applyFill="1" applyBorder="1" applyAlignment="1">
      <alignment horizontal="left" vertical="center"/>
    </xf>
    <xf numFmtId="0" fontId="2" fillId="28" borderId="75" xfId="0" applyFont="1" applyFill="1" applyBorder="1" applyAlignment="1">
      <alignment horizontal="left" vertical="center"/>
    </xf>
    <xf numFmtId="0" fontId="2" fillId="0" borderId="39"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28" borderId="71" xfId="0"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2" fillId="28" borderId="61"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75" xfId="0" applyFont="1" applyFill="1"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wrapText="1"/>
    </xf>
    <xf numFmtId="0" fontId="0" fillId="0" borderId="75"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10" xfId="0" applyBorder="1" applyAlignment="1">
      <alignment horizontal="left" vertical="center" wrapText="1"/>
    </xf>
    <xf numFmtId="0" fontId="0" fillId="0" borderId="72" xfId="0" applyBorder="1" applyAlignment="1">
      <alignment horizontal="left" vertical="center" wrapText="1"/>
    </xf>
    <xf numFmtId="0" fontId="2" fillId="28" borderId="24"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0" fontId="2" fillId="0" borderId="21" xfId="0" applyFont="1" applyBorder="1" applyAlignment="1">
      <alignment horizontal="left" vertical="center"/>
    </xf>
    <xf numFmtId="0" fontId="2" fillId="0" borderId="31" xfId="0" applyFont="1" applyBorder="1" applyAlignment="1">
      <alignment horizontal="left" vertical="center"/>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33" borderId="13" xfId="0" applyFont="1" applyFill="1" applyBorder="1" applyAlignment="1">
      <alignment horizontal="left" vertical="center"/>
    </xf>
    <xf numFmtId="0" fontId="2" fillId="34" borderId="3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2" xfId="0" applyFont="1" applyFill="1" applyBorder="1" applyAlignment="1">
      <alignment horizontal="left" vertical="center" wrapText="1"/>
    </xf>
    <xf numFmtId="0" fontId="2" fillId="34" borderId="7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71" xfId="0" applyFont="1" applyFill="1" applyBorder="1" applyAlignment="1">
      <alignment horizontal="center" vertical="center" textRotation="255" wrapText="1"/>
    </xf>
    <xf numFmtId="0" fontId="2" fillId="34" borderId="27" xfId="0" applyFont="1" applyFill="1" applyBorder="1" applyAlignment="1">
      <alignment horizontal="center" vertical="center" textRotation="255" wrapText="1"/>
    </xf>
    <xf numFmtId="0" fontId="2" fillId="34" borderId="37" xfId="0" applyFont="1" applyFill="1" applyBorder="1" applyAlignment="1">
      <alignment horizontal="center" vertical="center" textRotation="255" wrapText="1"/>
    </xf>
    <xf numFmtId="0" fontId="2" fillId="34" borderId="72" xfId="0" applyFont="1" applyFill="1" applyBorder="1" applyAlignment="1">
      <alignment horizontal="center" vertical="center" textRotation="255" wrapText="1"/>
    </xf>
    <xf numFmtId="0" fontId="2" fillId="34" borderId="61" xfId="0" applyFont="1" applyFill="1" applyBorder="1" applyAlignment="1">
      <alignment horizontal="center" vertical="center" textRotation="255" wrapText="1"/>
    </xf>
    <xf numFmtId="0" fontId="2" fillId="34" borderId="75" xfId="0" applyFont="1" applyFill="1" applyBorder="1" applyAlignment="1">
      <alignment horizontal="center" vertical="center" textRotation="255" wrapText="1"/>
    </xf>
    <xf numFmtId="0" fontId="4" fillId="34" borderId="0" xfId="0" applyFont="1" applyFill="1" applyBorder="1" applyAlignment="1">
      <alignment horizontal="left" vertical="center"/>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74"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28" borderId="23" xfId="0" applyFont="1" applyFill="1" applyBorder="1" applyAlignment="1">
      <alignment vertical="center" wrapText="1"/>
    </xf>
    <xf numFmtId="0" fontId="2" fillId="28" borderId="21" xfId="0" applyFont="1" applyFill="1" applyBorder="1" applyAlignment="1">
      <alignment vertical="center" wrapText="1"/>
    </xf>
    <xf numFmtId="0" fontId="2" fillId="28" borderId="23" xfId="0" applyFont="1" applyFill="1" applyBorder="1" applyAlignment="1">
      <alignment vertical="center"/>
    </xf>
    <xf numFmtId="0" fontId="2" fillId="28" borderId="21" xfId="0" applyFont="1" applyFill="1" applyBorder="1" applyAlignment="1">
      <alignment vertical="center"/>
    </xf>
    <xf numFmtId="0" fontId="2" fillId="28" borderId="23" xfId="0" applyFont="1" applyFill="1" applyBorder="1" applyAlignment="1">
      <alignment vertical="center" shrinkToFit="1"/>
    </xf>
    <xf numFmtId="0" fontId="2" fillId="28" borderId="21" xfId="0" applyFont="1" applyFill="1" applyBorder="1" applyAlignment="1">
      <alignment vertical="center" shrinkToFi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4" borderId="21" xfId="0" applyFont="1" applyFill="1" applyBorder="1" applyAlignment="1">
      <alignment horizontal="left" vertical="center" shrinkToFit="1"/>
    </xf>
    <xf numFmtId="0" fontId="2" fillId="34" borderId="39"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15"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74" xfId="0" applyFont="1" applyFill="1" applyBorder="1" applyAlignment="1">
      <alignment horizontal="center" vertical="center" textRotation="255" wrapText="1"/>
    </xf>
    <xf numFmtId="0" fontId="2" fillId="34" borderId="25" xfId="0" applyFont="1" applyFill="1" applyBorder="1" applyAlignment="1">
      <alignment horizontal="center" vertical="center" textRotation="255" wrapText="1"/>
    </xf>
    <xf numFmtId="0" fontId="4" fillId="0" borderId="0" xfId="0" applyFont="1" applyAlignment="1">
      <alignment horizontal="left" vertical="center"/>
    </xf>
    <xf numFmtId="0" fontId="2" fillId="28" borderId="71" xfId="0" applyFont="1" applyFill="1" applyBorder="1" applyAlignment="1">
      <alignment horizontal="left" vertical="center"/>
    </xf>
    <xf numFmtId="0" fontId="2" fillId="28" borderId="28" xfId="0" applyFont="1" applyFill="1" applyBorder="1" applyAlignment="1">
      <alignment horizontal="left" vertical="center"/>
    </xf>
    <xf numFmtId="0" fontId="2" fillId="28" borderId="27" xfId="0" applyFont="1" applyFill="1" applyBorder="1" applyAlignment="1">
      <alignment horizontal="left"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5"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38"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2" fillId="28" borderId="37"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72"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33" borderId="21"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62" xfId="0" applyFont="1" applyFill="1" applyBorder="1" applyAlignment="1">
      <alignment vertical="center" shrinkToFit="1"/>
    </xf>
    <xf numFmtId="0" fontId="2" fillId="34" borderId="60"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77" xfId="0" applyFont="1" applyFill="1" applyBorder="1" applyAlignment="1">
      <alignment horizontal="left" vertical="center" wrapText="1"/>
    </xf>
    <xf numFmtId="0" fontId="2" fillId="0" borderId="44" xfId="0" applyFont="1" applyFill="1" applyBorder="1" applyAlignment="1">
      <alignment horizontal="left" vertical="top" wrapText="1"/>
    </xf>
    <xf numFmtId="0" fontId="2" fillId="0" borderId="35" xfId="0" applyFont="1" applyFill="1" applyBorder="1" applyAlignment="1">
      <alignment horizontal="left" vertical="top"/>
    </xf>
    <xf numFmtId="0" fontId="2" fillId="0" borderId="36" xfId="0" applyFont="1" applyFill="1" applyBorder="1" applyAlignment="1">
      <alignment horizontal="left" vertical="top"/>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6"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34" borderId="21" xfId="0" applyFont="1" applyFill="1" applyBorder="1" applyAlignment="1">
      <alignment horizontal="left" vertical="center"/>
    </xf>
    <xf numFmtId="0" fontId="2" fillId="34" borderId="71"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61"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5" xfId="0" applyFont="1" applyFill="1" applyBorder="1" applyAlignment="1">
      <alignment horizontal="left" vertical="center" wrapText="1" shrinkToFi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33"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24" xfId="0" applyFont="1" applyFill="1" applyBorder="1" applyAlignment="1">
      <alignment horizontal="left" vertical="center"/>
    </xf>
    <xf numFmtId="0" fontId="2" fillId="34" borderId="66" xfId="0" applyFont="1" applyFill="1" applyBorder="1" applyAlignment="1">
      <alignment horizontal="left" vertical="center"/>
    </xf>
    <xf numFmtId="49" fontId="3" fillId="34" borderId="38" xfId="0" applyNumberFormat="1" applyFont="1" applyFill="1" applyBorder="1" applyAlignment="1">
      <alignment horizontal="right" vertical="center"/>
    </xf>
    <xf numFmtId="49" fontId="3" fillId="34" borderId="28"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29"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33" xfId="0" applyNumberFormat="1" applyFont="1" applyFill="1" applyBorder="1" applyAlignment="1">
      <alignment horizontal="left" vertical="center"/>
    </xf>
    <xf numFmtId="0" fontId="2" fillId="0" borderId="15" xfId="0" applyFont="1" applyFill="1" applyBorder="1" applyAlignment="1">
      <alignment horizontal="left" vertical="center" wrapText="1"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0" xfId="0" applyFont="1" applyFill="1" applyBorder="1" applyAlignment="1">
      <alignment horizontal="left" vertical="center" shrinkToFit="1"/>
    </xf>
    <xf numFmtId="49" fontId="2" fillId="34" borderId="23"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65"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4" xfId="0" applyFont="1" applyFill="1" applyBorder="1" applyAlignment="1">
      <alignment horizontal="left" vertical="center" shrinkToFit="1"/>
    </xf>
    <xf numFmtId="49" fontId="2" fillId="34" borderId="60"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1"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49" fontId="3" fillId="34" borderId="82" xfId="0" applyNumberFormat="1" applyFont="1" applyFill="1" applyBorder="1" applyAlignment="1">
      <alignment horizontal="left" vertical="center"/>
    </xf>
    <xf numFmtId="0" fontId="3" fillId="34" borderId="82" xfId="0" applyFont="1" applyFill="1" applyBorder="1" applyAlignment="1">
      <alignment horizontal="left" vertical="center"/>
    </xf>
    <xf numFmtId="0" fontId="3" fillId="34" borderId="83"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4" borderId="82"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28" xfId="0" applyFont="1" applyFill="1" applyBorder="1" applyAlignment="1">
      <alignment horizontal="center" vertical="center"/>
    </xf>
    <xf numFmtId="49" fontId="2" fillId="28" borderId="23"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65" xfId="0" applyNumberFormat="1" applyFont="1" applyFill="1" applyBorder="1" applyAlignment="1">
      <alignment horizontal="left" vertical="center"/>
    </xf>
    <xf numFmtId="0" fontId="3" fillId="0" borderId="44" xfId="0" applyFont="1" applyFill="1" applyBorder="1" applyAlignment="1">
      <alignment horizontal="center" vertical="center"/>
    </xf>
    <xf numFmtId="0" fontId="3" fillId="0" borderId="35" xfId="0" applyFont="1" applyFill="1" applyBorder="1" applyAlignment="1">
      <alignment horizontal="center" vertical="center"/>
    </xf>
    <xf numFmtId="49" fontId="2" fillId="0" borderId="64"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70" xfId="0" applyFont="1" applyFill="1" applyBorder="1" applyAlignment="1">
      <alignment horizontal="left" vertical="center"/>
    </xf>
    <xf numFmtId="49" fontId="9" fillId="0" borderId="84" xfId="0" applyNumberFormat="1" applyFont="1" applyFill="1" applyBorder="1" applyAlignment="1">
      <alignment horizontal="left" vertical="center"/>
    </xf>
    <xf numFmtId="0" fontId="2" fillId="0" borderId="85" xfId="0" applyFont="1" applyFill="1" applyBorder="1" applyAlignment="1">
      <alignment horizontal="left" vertical="center"/>
    </xf>
    <xf numFmtId="49" fontId="2" fillId="28" borderId="62" xfId="0" applyNumberFormat="1" applyFont="1" applyFill="1" applyBorder="1" applyAlignment="1">
      <alignment horizontal="left" vertical="center" shrinkToFit="1"/>
    </xf>
    <xf numFmtId="0" fontId="2" fillId="28" borderId="33" xfId="0" applyFont="1" applyFill="1" applyBorder="1" applyAlignment="1">
      <alignment horizontal="left" vertical="center" shrinkToFit="1"/>
    </xf>
    <xf numFmtId="49" fontId="5" fillId="28" borderId="62"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1" xfId="0" applyFont="1" applyFill="1" applyBorder="1" applyAlignment="1">
      <alignment horizontal="center" vertical="center"/>
    </xf>
    <xf numFmtId="49" fontId="2" fillId="28" borderId="23"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86" xfId="0" applyNumberFormat="1"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49" fontId="2" fillId="28" borderId="50"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26" xfId="0"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0" fontId="6" fillId="28" borderId="31" xfId="0"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0" borderId="84" xfId="0" applyNumberFormat="1"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10" fillId="0" borderId="44"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xf>
    <xf numFmtId="49" fontId="10" fillId="0" borderId="36" xfId="0" applyNumberFormat="1" applyFont="1" applyFill="1" applyBorder="1" applyAlignment="1">
      <alignment horizontal="left" vertical="center"/>
    </xf>
    <xf numFmtId="0" fontId="2" fillId="28" borderId="31" xfId="0" applyFont="1" applyFill="1" applyBorder="1" applyAlignment="1">
      <alignment horizontal="left" vertical="center"/>
    </xf>
    <xf numFmtId="0" fontId="45" fillId="0" borderId="35" xfId="0" applyFont="1" applyFill="1" applyBorder="1" applyAlignment="1">
      <alignment horizontal="center" vertical="center"/>
    </xf>
    <xf numFmtId="0" fontId="2" fillId="28" borderId="70" xfId="0" applyFont="1" applyFill="1" applyBorder="1" applyAlignment="1">
      <alignment horizontal="left" vertical="center"/>
    </xf>
    <xf numFmtId="0" fontId="45" fillId="0" borderId="24" xfId="0" applyFont="1" applyFill="1" applyBorder="1" applyAlignment="1">
      <alignment horizontal="center" vertical="center"/>
    </xf>
    <xf numFmtId="49" fontId="2" fillId="28" borderId="82" xfId="0" applyNumberFormat="1" applyFont="1" applyFill="1" applyBorder="1" applyAlignment="1">
      <alignment horizontal="left" vertical="center"/>
    </xf>
    <xf numFmtId="0" fontId="2" fillId="28" borderId="82"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78"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28" borderId="21" xfId="0" applyNumberFormat="1" applyFont="1" applyFill="1" applyBorder="1" applyAlignment="1">
      <alignment horizontal="left" vertical="center" shrinkToFit="1"/>
    </xf>
    <xf numFmtId="0" fontId="2" fillId="28" borderId="21" xfId="0" applyFont="1" applyFill="1" applyBorder="1" applyAlignment="1">
      <alignment horizontal="left" vertical="center" shrinkToFit="1"/>
    </xf>
    <xf numFmtId="0" fontId="2" fillId="28" borderId="31" xfId="0" applyFont="1" applyFill="1" applyBorder="1" applyAlignment="1">
      <alignment horizontal="left" vertical="center" shrinkToFit="1"/>
    </xf>
    <xf numFmtId="49" fontId="2" fillId="28" borderId="80"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6" fillId="33" borderId="76" xfId="0" applyNumberFormat="1" applyFont="1" applyFill="1" applyBorder="1" applyAlignment="1">
      <alignment horizontal="left" vertical="center" wrapText="1"/>
    </xf>
    <xf numFmtId="0" fontId="6" fillId="33" borderId="35" xfId="0" applyFont="1" applyFill="1" applyBorder="1" applyAlignment="1">
      <alignment horizontal="left" vertical="center" wrapText="1"/>
    </xf>
    <xf numFmtId="0" fontId="6" fillId="33" borderId="34" xfId="0" applyFont="1" applyFill="1" applyBorder="1" applyAlignment="1">
      <alignment horizontal="left" vertical="center" wrapText="1"/>
    </xf>
    <xf numFmtId="49" fontId="6" fillId="33" borderId="74" xfId="0" applyNumberFormat="1" applyFont="1" applyFill="1" applyBorder="1" applyAlignment="1">
      <alignment horizontal="left" vertical="center" shrinkToFit="1"/>
    </xf>
    <xf numFmtId="0" fontId="6" fillId="33" borderId="19" xfId="0" applyFont="1" applyFill="1" applyBorder="1" applyAlignment="1">
      <alignment horizontal="left" vertical="center" shrinkToFit="1"/>
    </xf>
    <xf numFmtId="0" fontId="6" fillId="33" borderId="25" xfId="0" applyFont="1" applyFill="1" applyBorder="1" applyAlignment="1">
      <alignment horizontal="left" vertical="center" shrinkToFit="1"/>
    </xf>
    <xf numFmtId="0" fontId="2" fillId="28" borderId="41" xfId="0" applyFont="1" applyFill="1" applyBorder="1" applyAlignment="1">
      <alignment horizontal="left" vertical="center"/>
    </xf>
    <xf numFmtId="0" fontId="45" fillId="0" borderId="21" xfId="0" applyFont="1" applyFill="1" applyBorder="1" applyAlignment="1">
      <alignment horizontal="center" vertical="center"/>
    </xf>
    <xf numFmtId="49" fontId="2" fillId="0" borderId="86" xfId="0" applyNumberFormat="1" applyFont="1" applyFill="1" applyBorder="1" applyAlignment="1">
      <alignment horizontal="left" vertical="center"/>
    </xf>
    <xf numFmtId="0" fontId="2" fillId="0" borderId="88" xfId="0" applyFont="1" applyFill="1" applyBorder="1" applyAlignment="1">
      <alignment horizontal="left" vertical="center"/>
    </xf>
    <xf numFmtId="0" fontId="2" fillId="0" borderId="94" xfId="0" applyFont="1" applyFill="1" applyBorder="1" applyAlignment="1">
      <alignment horizontal="left" vertical="center"/>
    </xf>
    <xf numFmtId="0" fontId="2" fillId="0" borderId="95" xfId="0" applyFont="1" applyFill="1" applyBorder="1" applyAlignment="1">
      <alignment horizontal="left" vertical="center"/>
    </xf>
    <xf numFmtId="49" fontId="2" fillId="28" borderId="71" xfId="0" applyNumberFormat="1" applyFont="1" applyFill="1" applyBorder="1" applyAlignment="1">
      <alignment horizontal="left" vertical="center"/>
    </xf>
    <xf numFmtId="49" fontId="2" fillId="28" borderId="74" xfId="0" applyNumberFormat="1" applyFont="1" applyFill="1" applyBorder="1" applyAlignment="1">
      <alignment horizontal="left" vertical="center" shrinkToFit="1"/>
    </xf>
    <xf numFmtId="49" fontId="4" fillId="0" borderId="0" xfId="0" applyNumberFormat="1" applyFont="1" applyBorder="1" applyAlignment="1">
      <alignment horizontal="left" vertical="center"/>
    </xf>
    <xf numFmtId="0" fontId="45" fillId="0" borderId="19" xfId="0" applyFont="1" applyFill="1" applyBorder="1" applyAlignment="1">
      <alignment horizontal="center" vertical="center"/>
    </xf>
    <xf numFmtId="0" fontId="45" fillId="35" borderId="19" xfId="0" applyFont="1" applyFill="1" applyBorder="1" applyAlignment="1">
      <alignment horizontal="center" vertical="center"/>
    </xf>
    <xf numFmtId="49" fontId="6" fillId="33" borderId="74"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5"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31" xfId="0" applyNumberFormat="1" applyFont="1" applyFill="1" applyBorder="1" applyAlignment="1">
      <alignment vertical="center"/>
    </xf>
    <xf numFmtId="49" fontId="2" fillId="28" borderId="25"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22" xfId="0" applyNumberFormat="1" applyFont="1" applyFill="1" applyBorder="1" applyAlignment="1">
      <alignment horizontal="left" vertical="center"/>
    </xf>
    <xf numFmtId="49" fontId="3" fillId="0" borderId="21" xfId="0" applyNumberFormat="1" applyFont="1" applyFill="1" applyBorder="1" applyAlignment="1">
      <alignment vertical="center" shrinkToFit="1"/>
    </xf>
    <xf numFmtId="49" fontId="3" fillId="0" borderId="31" xfId="0" applyNumberFormat="1" applyFont="1" applyFill="1" applyBorder="1" applyAlignment="1">
      <alignment vertical="center" shrinkToFit="1"/>
    </xf>
    <xf numFmtId="0" fontId="3" fillId="0" borderId="33" xfId="0"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0" borderId="79" xfId="0" applyFont="1" applyFill="1" applyBorder="1" applyAlignment="1">
      <alignment horizontal="center" vertical="center"/>
    </xf>
    <xf numFmtId="187" fontId="2" fillId="0" borderId="15" xfId="58" applyNumberFormat="1" applyFont="1" applyFill="1" applyBorder="1" applyAlignment="1">
      <alignment horizontal="right" vertical="center"/>
    </xf>
    <xf numFmtId="0" fontId="0" fillId="0" borderId="20" xfId="0" applyBorder="1" applyAlignment="1">
      <alignment horizontal="right" vertical="center"/>
    </xf>
    <xf numFmtId="0" fontId="2" fillId="0" borderId="15" xfId="0" applyFont="1" applyBorder="1" applyAlignment="1">
      <alignment horizontal="left" vertical="center"/>
    </xf>
    <xf numFmtId="0" fontId="0" fillId="0" borderId="20" xfId="0" applyBorder="1" applyAlignment="1">
      <alignment horizontal="left" vertical="center"/>
    </xf>
    <xf numFmtId="0" fontId="6" fillId="33"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0" xfId="0" applyBorder="1" applyAlignment="1">
      <alignment horizontal="left" vertical="center" wrapText="1"/>
    </xf>
    <xf numFmtId="0" fontId="0" fillId="0" borderId="25" xfId="0" applyBorder="1" applyAlignment="1">
      <alignment horizontal="left" vertical="center"/>
    </xf>
    <xf numFmtId="187" fontId="26" fillId="36" borderId="15" xfId="58" applyNumberFormat="1" applyFont="1" applyFill="1" applyBorder="1" applyAlignment="1">
      <alignment horizontal="right" vertical="center"/>
    </xf>
    <xf numFmtId="0" fontId="35" fillId="36" borderId="19" xfId="0" applyFont="1" applyFill="1" applyBorder="1" applyAlignment="1">
      <alignment horizontal="right" vertical="center"/>
    </xf>
    <xf numFmtId="0" fontId="35" fillId="36" borderId="20" xfId="0" applyFont="1" applyFill="1" applyBorder="1" applyAlignment="1">
      <alignment horizontal="right" vertical="center"/>
    </xf>
    <xf numFmtId="187" fontId="2" fillId="0" borderId="21" xfId="58" applyNumberFormat="1" applyFont="1" applyFill="1" applyBorder="1" applyAlignment="1">
      <alignment horizontal="right" vertical="center"/>
    </xf>
    <xf numFmtId="49" fontId="6" fillId="34" borderId="15" xfId="0" applyNumberFormat="1" applyFont="1" applyFill="1" applyBorder="1" applyAlignment="1">
      <alignment horizontal="right" vertical="center" shrinkToFit="1"/>
    </xf>
    <xf numFmtId="49" fontId="6" fillId="34" borderId="20" xfId="0" applyNumberFormat="1" applyFont="1" applyFill="1" applyBorder="1" applyAlignment="1">
      <alignment horizontal="right" vertical="center" shrinkToFit="1"/>
    </xf>
    <xf numFmtId="49" fontId="2" fillId="28" borderId="71" xfId="0" applyNumberFormat="1"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0" fontId="2" fillId="0" borderId="44" xfId="0" applyFont="1" applyFill="1" applyBorder="1" applyAlignment="1">
      <alignment horizontal="left" vertical="center"/>
    </xf>
    <xf numFmtId="0" fontId="2" fillId="28" borderId="23" xfId="0"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28" xfId="0" applyNumberFormat="1"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188" fontId="3" fillId="0" borderId="2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31" xfId="0" applyNumberFormat="1" applyFont="1" applyFill="1" applyBorder="1" applyAlignment="1">
      <alignment horizontal="left" vertical="center" wrapText="1"/>
    </xf>
    <xf numFmtId="0" fontId="0" fillId="0" borderId="19" xfId="0" applyBorder="1" applyAlignment="1">
      <alignment horizontal="right" vertical="center"/>
    </xf>
    <xf numFmtId="187" fontId="2" fillId="0" borderId="31" xfId="58" applyNumberFormat="1" applyFont="1" applyFill="1" applyBorder="1" applyAlignment="1">
      <alignment horizontal="right" vertical="center"/>
    </xf>
    <xf numFmtId="49" fontId="2" fillId="34" borderId="71" xfId="0" applyNumberFormat="1" applyFont="1" applyFill="1" applyBorder="1" applyAlignment="1">
      <alignment horizontal="left" vertical="center" wrapText="1"/>
    </xf>
    <xf numFmtId="49" fontId="2" fillId="34" borderId="38" xfId="0" applyNumberFormat="1" applyFont="1" applyFill="1" applyBorder="1" applyAlignment="1">
      <alignment horizontal="left" vertical="center"/>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76" xfId="0" applyNumberFormat="1" applyFont="1" applyFill="1" applyBorder="1" applyAlignment="1">
      <alignment horizontal="left" vertical="center"/>
    </xf>
    <xf numFmtId="0" fontId="2" fillId="34" borderId="35" xfId="0" applyFont="1" applyFill="1" applyBorder="1" applyAlignment="1">
      <alignment horizontal="left" vertical="center"/>
    </xf>
    <xf numFmtId="0" fontId="2" fillId="34" borderId="36" xfId="0"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73"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6" xfId="0" applyNumberFormat="1"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187" fontId="2" fillId="0" borderId="44"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0" fontId="2" fillId="0" borderId="15" xfId="0" applyFont="1" applyBorder="1" applyAlignment="1">
      <alignment horizontal="right" vertical="center"/>
    </xf>
    <xf numFmtId="0" fontId="26" fillId="0" borderId="15" xfId="0" applyFont="1" applyBorder="1" applyAlignment="1">
      <alignment horizontal="right" vertical="center"/>
    </xf>
    <xf numFmtId="0" fontId="35" fillId="0" borderId="19" xfId="0" applyFont="1" applyBorder="1" applyAlignment="1">
      <alignment horizontal="right" vertical="center"/>
    </xf>
    <xf numFmtId="0" fontId="35" fillId="0" borderId="20" xfId="0" applyFont="1" applyBorder="1" applyAlignment="1">
      <alignment horizontal="right" vertical="center"/>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wrapText="1"/>
    </xf>
    <xf numFmtId="187" fontId="2" fillId="0" borderId="20" xfId="0" applyNumberFormat="1" applyFont="1" applyFill="1" applyBorder="1" applyAlignment="1">
      <alignment horizontal="left" vertical="center" wrapText="1"/>
    </xf>
    <xf numFmtId="49" fontId="2" fillId="28" borderId="19" xfId="0" applyNumberFormat="1" applyFont="1" applyFill="1" applyBorder="1" applyAlignment="1">
      <alignment horizontal="left" vertical="center" shrinkToFit="1"/>
    </xf>
    <xf numFmtId="187" fontId="2" fillId="0" borderId="19" xfId="0" applyNumberFormat="1" applyFont="1" applyFill="1" applyBorder="1" applyAlignment="1">
      <alignment horizontal="left" vertical="center"/>
    </xf>
    <xf numFmtId="0" fontId="2" fillId="33" borderId="74" xfId="0"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0" fontId="2" fillId="28" borderId="37"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72" xfId="0" applyFont="1" applyFill="1" applyBorder="1" applyAlignment="1">
      <alignment horizontal="left" vertical="center" wrapText="1"/>
    </xf>
    <xf numFmtId="49" fontId="2" fillId="0" borderId="38" xfId="0" applyNumberFormat="1" applyFont="1" applyFill="1" applyBorder="1" applyAlignment="1">
      <alignment horizontal="left" vertical="top" wrapText="1"/>
    </xf>
    <xf numFmtId="49" fontId="2" fillId="0" borderId="28"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74"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2"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33" borderId="7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0" borderId="2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6" fillId="0" borderId="21"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0" fontId="2" fillId="0" borderId="15" xfId="58" applyNumberFormat="1" applyFont="1" applyFill="1" applyBorder="1" applyAlignment="1">
      <alignment horizontal="right" vertical="center" wrapText="1"/>
    </xf>
    <xf numFmtId="0" fontId="0" fillId="0" borderId="19" xfId="0" applyBorder="1" applyAlignment="1">
      <alignment horizontal="right" vertical="center" wrapText="1"/>
    </xf>
    <xf numFmtId="0" fontId="0" fillId="0" borderId="20" xfId="0" applyBorder="1" applyAlignment="1">
      <alignment horizontal="right" vertical="center" wrapText="1"/>
    </xf>
    <xf numFmtId="49" fontId="2" fillId="28" borderId="33"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0"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49" fontId="2" fillId="28" borderId="33"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0" xfId="0" applyFont="1" applyFill="1" applyBorder="1" applyAlignment="1">
      <alignment horizontal="center" vertical="center" textRotation="255" wrapText="1"/>
    </xf>
    <xf numFmtId="6" fontId="2" fillId="28" borderId="62" xfId="58" applyFont="1" applyFill="1" applyBorder="1" applyAlignment="1">
      <alignment horizontal="left" vertical="center"/>
    </xf>
    <xf numFmtId="6" fontId="2" fillId="28" borderId="21" xfId="58" applyFont="1" applyFill="1" applyBorder="1" applyAlignment="1">
      <alignment horizontal="left" vertical="center"/>
    </xf>
    <xf numFmtId="187" fontId="26" fillId="36" borderId="19" xfId="58" applyNumberFormat="1" applyFont="1" applyFill="1" applyBorder="1" applyAlignment="1">
      <alignment horizontal="right" vertical="center"/>
    </xf>
    <xf numFmtId="187" fontId="26" fillId="36" borderId="25" xfId="58" applyNumberFormat="1" applyFont="1" applyFill="1" applyBorder="1" applyAlignment="1">
      <alignment horizontal="right" vertical="center"/>
    </xf>
    <xf numFmtId="187" fontId="2" fillId="34" borderId="21" xfId="58" applyNumberFormat="1" applyFont="1" applyFill="1" applyBorder="1" applyAlignment="1">
      <alignment horizontal="right" vertical="center"/>
    </xf>
    <xf numFmtId="49" fontId="6" fillId="34" borderId="25" xfId="0" applyNumberFormat="1" applyFont="1" applyFill="1" applyBorder="1" applyAlignment="1">
      <alignment horizontal="right" vertical="center" shrinkToFit="1"/>
    </xf>
    <xf numFmtId="49" fontId="2" fillId="28" borderId="37"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49" fontId="5" fillId="33" borderId="15" xfId="0" applyNumberFormat="1" applyFont="1" applyFill="1" applyBorder="1" applyAlignment="1">
      <alignment horizontal="left" vertical="center" wrapText="1"/>
    </xf>
    <xf numFmtId="0" fontId="5" fillId="33" borderId="25" xfId="0" applyFont="1" applyFill="1" applyBorder="1" applyAlignment="1">
      <alignment horizontal="left" vertical="center" wrapText="1"/>
    </xf>
    <xf numFmtId="187" fontId="2" fillId="0" borderId="19" xfId="58" applyNumberFormat="1" applyFont="1" applyFill="1" applyBorder="1" applyAlignment="1">
      <alignment horizontal="right" vertical="center"/>
    </xf>
    <xf numFmtId="187" fontId="2" fillId="0" borderId="25" xfId="58"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5" xfId="0" applyFont="1" applyFill="1" applyBorder="1" applyAlignment="1">
      <alignment horizontal="left" vertical="center"/>
    </xf>
    <xf numFmtId="49" fontId="2" fillId="28" borderId="61"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5"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2" fillId="28" borderId="23" xfId="0" applyFont="1" applyFill="1" applyBorder="1" applyAlignment="1">
      <alignment horizontal="left" vertical="center"/>
    </xf>
    <xf numFmtId="0" fontId="2" fillId="0" borderId="25" xfId="0" applyFont="1" applyBorder="1" applyAlignment="1">
      <alignment horizontal="left" vertical="center"/>
    </xf>
    <xf numFmtId="49" fontId="2" fillId="28" borderId="62" xfId="0" applyNumberFormat="1" applyFont="1" applyFill="1" applyBorder="1" applyAlignment="1">
      <alignment horizontal="left" vertical="center" wrapText="1"/>
    </xf>
    <xf numFmtId="0" fontId="2" fillId="28" borderId="80"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31" xfId="0" applyFont="1" applyFill="1" applyBorder="1" applyAlignment="1">
      <alignment horizontal="left" vertical="center"/>
    </xf>
    <xf numFmtId="49" fontId="2" fillId="0" borderId="16"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81" xfId="0" applyFont="1" applyFill="1" applyBorder="1" applyAlignment="1">
      <alignment horizontal="left" vertical="center" wrapText="1"/>
    </xf>
    <xf numFmtId="49" fontId="4" fillId="0" borderId="11" xfId="0" applyNumberFormat="1" applyFont="1" applyFill="1" applyBorder="1" applyAlignment="1">
      <alignment horizontal="left" vertical="center"/>
    </xf>
    <xf numFmtId="49" fontId="2" fillId="0" borderId="92" xfId="0" applyNumberFormat="1" applyFont="1" applyBorder="1" applyAlignment="1">
      <alignment horizontal="left" vertical="center"/>
    </xf>
    <xf numFmtId="0" fontId="2" fillId="0" borderId="93" xfId="0" applyFont="1" applyBorder="1" applyAlignment="1">
      <alignment horizontal="left" vertical="center"/>
    </xf>
    <xf numFmtId="0" fontId="2" fillId="28" borderId="26"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50" xfId="0" applyFont="1" applyFill="1" applyBorder="1" applyAlignment="1">
      <alignment horizontal="center" vertical="center"/>
    </xf>
    <xf numFmtId="49" fontId="2" fillId="28" borderId="26" xfId="0" applyNumberFormat="1"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13" xfId="0" applyBorder="1" applyAlignment="1">
      <alignment horizontal="center" vertical="center" shrinkToFi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0" borderId="19"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76" xfId="0" applyNumberFormat="1" applyFont="1" applyFill="1" applyBorder="1" applyAlignment="1">
      <alignment horizontal="center" vertical="top" wrapText="1"/>
    </xf>
    <xf numFmtId="49" fontId="2" fillId="0" borderId="35" xfId="0" applyNumberFormat="1" applyFont="1" applyFill="1" applyBorder="1" applyAlignment="1">
      <alignment horizontal="center" vertical="top" wrapText="1"/>
    </xf>
    <xf numFmtId="49" fontId="2" fillId="0" borderId="36" xfId="0" applyNumberFormat="1" applyFont="1" applyFill="1" applyBorder="1" applyAlignment="1">
      <alignment horizontal="center" vertical="top" wrapText="1"/>
    </xf>
    <xf numFmtId="49" fontId="4" fillId="0" borderId="0" xfId="0" applyNumberFormat="1" applyFont="1" applyAlignment="1">
      <alignment horizontal="left" vertical="center"/>
    </xf>
    <xf numFmtId="49" fontId="2" fillId="28" borderId="60"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1"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xf>
    <xf numFmtId="0" fontId="2" fillId="28" borderId="38"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38" xfId="0" applyFont="1" applyFill="1" applyBorder="1" applyAlignment="1">
      <alignment horizontal="left" vertical="center" shrinkToFit="1"/>
    </xf>
    <xf numFmtId="0" fontId="2" fillId="28" borderId="27" xfId="0" applyFont="1" applyFill="1" applyBorder="1" applyAlignment="1">
      <alignment horizontal="left" vertical="center" shrinkToFit="1"/>
    </xf>
    <xf numFmtId="0" fontId="2" fillId="28" borderId="39" xfId="0" applyFont="1" applyFill="1" applyBorder="1" applyAlignment="1">
      <alignment horizontal="left" vertical="center" shrinkToFit="1"/>
    </xf>
    <xf numFmtId="0" fontId="2" fillId="28" borderId="75" xfId="0" applyFont="1" applyFill="1" applyBorder="1" applyAlignment="1">
      <alignment horizontal="left" vertical="center" shrinkToFit="1"/>
    </xf>
    <xf numFmtId="0" fontId="2" fillId="28" borderId="55" xfId="0" applyFont="1" applyFill="1" applyBorder="1" applyAlignment="1">
      <alignment horizontal="left" vertical="center" shrinkToFit="1"/>
    </xf>
    <xf numFmtId="0" fontId="2" fillId="28" borderId="56" xfId="0" applyFont="1" applyFill="1" applyBorder="1" applyAlignment="1">
      <alignment horizontal="left" vertical="center" shrinkToFit="1"/>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4" fillId="0" borderId="0" xfId="0" applyFont="1" applyAlignment="1">
      <alignment vertical="center"/>
    </xf>
    <xf numFmtId="0" fontId="4" fillId="35" borderId="0" xfId="0" applyFont="1" applyFill="1" applyAlignment="1">
      <alignment vertical="center"/>
    </xf>
    <xf numFmtId="0" fontId="2" fillId="28" borderId="76" xfId="0" applyFont="1" applyFill="1" applyBorder="1" applyAlignment="1">
      <alignment vertical="center"/>
    </xf>
    <xf numFmtId="0" fontId="2" fillId="28" borderId="34" xfId="0" applyFont="1" applyFill="1" applyBorder="1" applyAlignment="1">
      <alignment vertical="center"/>
    </xf>
    <xf numFmtId="0" fontId="3" fillId="0" borderId="26"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61" xfId="0" applyFont="1" applyFill="1" applyBorder="1" applyAlignment="1">
      <alignment vertical="center"/>
    </xf>
    <xf numFmtId="0" fontId="2" fillId="28" borderId="75" xfId="0" applyFont="1" applyFill="1" applyBorder="1" applyAlignment="1">
      <alignment vertical="center"/>
    </xf>
    <xf numFmtId="0" fontId="2" fillId="0" borderId="55" xfId="0" applyFont="1" applyFill="1" applyBorder="1" applyAlignment="1">
      <alignment horizontal="left" vertical="center" wrapText="1"/>
    </xf>
    <xf numFmtId="0" fontId="3" fillId="35" borderId="12" xfId="0" applyFont="1" applyFill="1" applyBorder="1" applyAlignment="1">
      <alignment horizontal="right" vertical="center"/>
    </xf>
    <xf numFmtId="0" fontId="0" fillId="0" borderId="0" xfId="0" applyFont="1" applyFill="1" applyAlignment="1">
      <alignment vertical="center"/>
    </xf>
    <xf numFmtId="0" fontId="2" fillId="28" borderId="96"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97" xfId="0" applyFont="1" applyFill="1" applyBorder="1" applyAlignment="1">
      <alignment horizontal="left" vertical="center"/>
    </xf>
    <xf numFmtId="190" fontId="45" fillId="0" borderId="15" xfId="0" applyNumberFormat="1" applyFont="1" applyFill="1" applyBorder="1" applyAlignment="1">
      <alignment horizontal="right" vertical="center"/>
    </xf>
    <xf numFmtId="190" fontId="45"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2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6" xfId="0" applyNumberFormat="1" applyFont="1" applyFill="1" applyBorder="1" applyAlignment="1">
      <alignment horizontal="left" vertical="center"/>
    </xf>
    <xf numFmtId="0" fontId="2" fillId="36" borderId="44" xfId="0" applyFont="1" applyFill="1" applyBorder="1" applyAlignment="1">
      <alignment horizontal="left" vertical="center"/>
    </xf>
    <xf numFmtId="0" fontId="2" fillId="36" borderId="35" xfId="0" applyFont="1" applyFill="1" applyBorder="1" applyAlignment="1">
      <alignment horizontal="left" vertical="center"/>
    </xf>
    <xf numFmtId="0" fontId="2" fillId="36" borderId="36"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0" fontId="2" fillId="33" borderId="4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20" xfId="0" applyFont="1" applyFill="1" applyBorder="1" applyAlignment="1">
      <alignment horizontal="left" vertical="center"/>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60" xfId="0" applyFont="1" applyFill="1" applyBorder="1" applyAlignment="1">
      <alignment horizontal="left" vertical="center" wrapText="1"/>
    </xf>
    <xf numFmtId="0" fontId="2" fillId="28" borderId="77"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0" fontId="2" fillId="28" borderId="52" xfId="0" applyFont="1" applyFill="1" applyBorder="1" applyAlignment="1">
      <alignment horizontal="left" vertical="center" shrinkToFit="1"/>
    </xf>
    <xf numFmtId="0" fontId="2" fillId="28" borderId="11" xfId="0" applyFont="1" applyFill="1" applyBorder="1" applyAlignment="1">
      <alignment horizontal="left" vertical="center" shrinkToFit="1"/>
    </xf>
    <xf numFmtId="49" fontId="4" fillId="0" borderId="0" xfId="0" applyNumberFormat="1" applyFont="1" applyFill="1" applyAlignment="1">
      <alignment horizontal="left" vertical="center"/>
    </xf>
    <xf numFmtId="49" fontId="2" fillId="28" borderId="51" xfId="0" applyNumberFormat="1"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0" fontId="26" fillId="36" borderId="26" xfId="0" applyFont="1" applyFill="1" applyBorder="1" applyAlignment="1">
      <alignment horizontal="left" vertical="center" shrinkToFit="1"/>
    </xf>
    <xf numFmtId="0" fontId="26" fillId="36" borderId="12" xfId="0" applyFont="1" applyFill="1" applyBorder="1" applyAlignment="1">
      <alignment horizontal="left" vertical="center" shrinkToFit="1"/>
    </xf>
    <xf numFmtId="0" fontId="26" fillId="36" borderId="13" xfId="0" applyFont="1" applyFill="1" applyBorder="1" applyAlignment="1">
      <alignment horizontal="left" vertical="center" shrinkToFit="1"/>
    </xf>
    <xf numFmtId="0" fontId="5" fillId="28" borderId="60" xfId="0" applyFont="1" applyFill="1" applyBorder="1" applyAlignment="1">
      <alignment horizontal="left" vertical="center" wrapText="1"/>
    </xf>
    <xf numFmtId="0" fontId="5" fillId="28" borderId="42" xfId="0" applyFont="1" applyFill="1" applyBorder="1" applyAlignment="1">
      <alignment horizontal="left" vertical="center"/>
    </xf>
    <xf numFmtId="0" fontId="5" fillId="28" borderId="77"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6" fillId="34" borderId="60" xfId="0" applyFont="1" applyFill="1" applyBorder="1" applyAlignment="1">
      <alignment horizontal="left" vertical="center" wrapText="1"/>
    </xf>
    <xf numFmtId="0" fontId="6" fillId="34" borderId="42" xfId="0" applyFont="1" applyFill="1" applyBorder="1" applyAlignment="1">
      <alignment horizontal="left" vertical="center"/>
    </xf>
    <xf numFmtId="0" fontId="6" fillId="34" borderId="77" xfId="0" applyFont="1" applyFill="1" applyBorder="1" applyAlignment="1">
      <alignment horizontal="left" vertical="center"/>
    </xf>
    <xf numFmtId="0" fontId="2" fillId="34" borderId="25"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6" fillId="34" borderId="26"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2" fillId="34" borderId="44" xfId="0" applyFont="1" applyFill="1" applyBorder="1" applyAlignment="1">
      <alignment horizontal="left" vertical="center"/>
    </xf>
    <xf numFmtId="0" fontId="2" fillId="28" borderId="60" xfId="0" applyFont="1" applyFill="1" applyBorder="1" applyAlignment="1">
      <alignment horizontal="left" vertical="center" shrinkToFit="1"/>
    </xf>
    <xf numFmtId="0" fontId="2" fillId="28" borderId="42" xfId="0" applyFont="1" applyFill="1" applyBorder="1" applyAlignment="1">
      <alignment horizontal="left" vertical="center" shrinkToFit="1"/>
    </xf>
    <xf numFmtId="0" fontId="2" fillId="28" borderId="77" xfId="0" applyFont="1" applyFill="1" applyBorder="1" applyAlignment="1">
      <alignment horizontal="left" vertical="center" shrinkToFit="1"/>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0" fontId="10" fillId="36" borderId="26" xfId="0" applyFont="1" applyFill="1" applyBorder="1" applyAlignment="1">
      <alignment horizontal="left" vertical="center" wrapText="1"/>
    </xf>
    <xf numFmtId="0" fontId="10" fillId="36" borderId="12" xfId="0" applyFont="1" applyFill="1" applyBorder="1" applyAlignment="1">
      <alignment horizontal="left" vertical="center" wrapText="1"/>
    </xf>
    <xf numFmtId="0" fontId="10" fillId="36" borderId="13" xfId="0" applyFont="1" applyFill="1" applyBorder="1" applyAlignment="1">
      <alignment horizontal="left" vertical="center" wrapText="1"/>
    </xf>
    <xf numFmtId="0" fontId="10" fillId="0" borderId="15" xfId="0" applyFont="1" applyBorder="1" applyAlignment="1">
      <alignment vertical="center" wrapText="1"/>
    </xf>
    <xf numFmtId="0" fontId="10" fillId="0" borderId="19" xfId="0" applyFont="1" applyBorder="1" applyAlignment="1">
      <alignment vertical="center" wrapText="1"/>
    </xf>
    <xf numFmtId="0" fontId="2" fillId="34" borderId="71" xfId="0" applyFont="1" applyFill="1" applyBorder="1" applyAlignment="1">
      <alignment horizontal="left" vertical="center"/>
    </xf>
    <xf numFmtId="0" fontId="2" fillId="34" borderId="27" xfId="0" applyFont="1" applyFill="1" applyBorder="1" applyAlignment="1">
      <alignment horizontal="left" vertical="center"/>
    </xf>
    <xf numFmtId="0" fontId="6" fillId="34" borderId="60"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74" xfId="0" applyFont="1" applyFill="1" applyBorder="1" applyAlignment="1">
      <alignment horizontal="left" vertical="center"/>
    </xf>
    <xf numFmtId="0" fontId="2" fillId="34" borderId="76" xfId="0" applyFont="1" applyFill="1" applyBorder="1" applyAlignment="1">
      <alignment horizontal="left" vertical="center"/>
    </xf>
    <xf numFmtId="0" fontId="2" fillId="34" borderId="34" xfId="0" applyFont="1" applyFill="1" applyBorder="1" applyAlignment="1">
      <alignment horizontal="left" vertical="center"/>
    </xf>
    <xf numFmtId="0" fontId="3" fillId="34" borderId="15" xfId="0"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2" fillId="36" borderId="15" xfId="0"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2" fillId="28" borderId="25"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0" fillId="0" borderId="0"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75"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77"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72" xfId="0" applyFont="1" applyFill="1" applyBorder="1" applyAlignment="1">
      <alignment horizontal="left" vertical="center"/>
    </xf>
    <xf numFmtId="49" fontId="2" fillId="0" borderId="28" xfId="0" applyNumberFormat="1" applyFont="1" applyFill="1" applyBorder="1" applyAlignment="1">
      <alignment vertical="center"/>
    </xf>
    <xf numFmtId="49" fontId="2" fillId="0" borderId="29"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71" xfId="0" applyFont="1" applyFill="1" applyBorder="1" applyAlignment="1">
      <alignment horizontal="left" vertical="center" shrinkToFit="1"/>
    </xf>
    <xf numFmtId="0" fontId="2" fillId="28" borderId="28" xfId="0" applyFont="1" applyFill="1" applyBorder="1" applyAlignment="1">
      <alignment horizontal="left" vertical="center" shrinkToFi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33" xfId="0" applyFont="1" applyFill="1" applyBorder="1" applyAlignment="1">
      <alignment horizontal="left" vertical="center" wrapText="1"/>
    </xf>
    <xf numFmtId="0" fontId="2" fillId="33" borderId="3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1" xfId="0" applyNumberFormat="1" applyFont="1" applyFill="1" applyBorder="1" applyAlignment="1">
      <alignment horizontal="center" vertical="center"/>
    </xf>
    <xf numFmtId="49" fontId="2" fillId="28" borderId="30"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8"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82" xfId="0" applyFont="1" applyFill="1" applyBorder="1" applyAlignment="1">
      <alignment horizontal="left" vertical="center"/>
    </xf>
    <xf numFmtId="0" fontId="2" fillId="33" borderId="51" xfId="0" applyFont="1" applyFill="1" applyBorder="1" applyAlignment="1">
      <alignment horizontal="lef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39"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0" borderId="38" xfId="0" applyFont="1" applyFill="1" applyBorder="1" applyAlignment="1">
      <alignment horizontal="left" vertical="top"/>
    </xf>
    <xf numFmtId="0" fontId="2" fillId="0" borderId="28" xfId="0" applyFont="1" applyFill="1" applyBorder="1" applyAlignment="1">
      <alignment horizontal="left" vertical="top"/>
    </xf>
    <xf numFmtId="0" fontId="2" fillId="0" borderId="29"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43" xfId="0" applyFont="1" applyFill="1" applyBorder="1" applyAlignment="1">
      <alignment horizontal="left" vertical="center"/>
    </xf>
    <xf numFmtId="0" fontId="2" fillId="28" borderId="17" xfId="0" applyFont="1" applyFill="1" applyBorder="1" applyAlignment="1">
      <alignment vertical="center"/>
    </xf>
    <xf numFmtId="0" fontId="2" fillId="28" borderId="80" xfId="0" applyFont="1" applyFill="1" applyBorder="1" applyAlignment="1">
      <alignment vertical="center"/>
    </xf>
    <xf numFmtId="0" fontId="2" fillId="28" borderId="17" xfId="0" applyFont="1" applyFill="1" applyBorder="1" applyAlignment="1">
      <alignment vertical="center"/>
    </xf>
    <xf numFmtId="0" fontId="2" fillId="28" borderId="80" xfId="0" applyFont="1" applyFill="1" applyBorder="1" applyAlignment="1">
      <alignment vertical="center"/>
    </xf>
    <xf numFmtId="0" fontId="2" fillId="28" borderId="96" xfId="0" applyFont="1" applyFill="1" applyBorder="1" applyAlignment="1">
      <alignment horizontal="center" vertical="center"/>
    </xf>
    <xf numFmtId="0" fontId="2" fillId="28" borderId="48"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12" fillId="0" borderId="11" xfId="0" applyFont="1" applyBorder="1" applyAlignment="1">
      <alignment horizontal="left" vertical="center"/>
    </xf>
    <xf numFmtId="0" fontId="4" fillId="0" borderId="60" xfId="0" applyFont="1" applyBorder="1" applyAlignment="1">
      <alignment horizontal="left" vertical="center"/>
    </xf>
    <xf numFmtId="0" fontId="0" fillId="0" borderId="42" xfId="0" applyFont="1" applyBorder="1" applyAlignment="1">
      <alignment vertical="center"/>
    </xf>
    <xf numFmtId="0" fontId="0" fillId="0" borderId="52"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0" xfId="0" applyFont="1" applyFill="1" applyBorder="1" applyAlignment="1">
      <alignment vertical="center" textRotation="255"/>
    </xf>
    <xf numFmtId="0" fontId="2" fillId="38" borderId="98" xfId="0" applyFont="1" applyFill="1" applyBorder="1" applyAlignment="1">
      <alignment horizontal="center" vertical="center"/>
    </xf>
    <xf numFmtId="0" fontId="2" fillId="38" borderId="99" xfId="0" applyFont="1" applyFill="1" applyBorder="1" applyAlignment="1">
      <alignment horizontal="center" vertical="center"/>
    </xf>
    <xf numFmtId="0" fontId="2" fillId="0" borderId="67" xfId="0" applyFont="1" applyBorder="1" applyAlignment="1">
      <alignment horizontal="left" vertical="center"/>
    </xf>
    <xf numFmtId="0" fontId="0" fillId="0" borderId="100" xfId="0" applyBorder="1" applyAlignment="1">
      <alignment horizontal="left" vertical="center"/>
    </xf>
    <xf numFmtId="0" fontId="2" fillId="38" borderId="68" xfId="0" applyFont="1" applyFill="1" applyBorder="1" applyAlignment="1">
      <alignment horizontal="center" vertical="center"/>
    </xf>
    <xf numFmtId="0" fontId="2" fillId="38" borderId="101" xfId="0" applyFont="1" applyFill="1" applyBorder="1" applyAlignment="1">
      <alignment horizontal="center" vertical="center"/>
    </xf>
    <xf numFmtId="0" fontId="2" fillId="0" borderId="68" xfId="0" applyFont="1" applyBorder="1" applyAlignment="1">
      <alignment horizontal="left" vertical="center"/>
    </xf>
    <xf numFmtId="0" fontId="0" fillId="0" borderId="102" xfId="0" applyBorder="1" applyAlignment="1">
      <alignment horizontal="left" vertical="center"/>
    </xf>
    <xf numFmtId="0" fontId="2" fillId="0" borderId="68" xfId="0" applyFont="1" applyBorder="1" applyAlignment="1">
      <alignment horizontal="left" vertical="center" wrapText="1"/>
    </xf>
    <xf numFmtId="0" fontId="2" fillId="38" borderId="69" xfId="0" applyFont="1" applyFill="1" applyBorder="1" applyAlignment="1">
      <alignment horizontal="center" vertical="center"/>
    </xf>
    <xf numFmtId="0" fontId="2" fillId="38" borderId="103" xfId="0" applyFont="1" applyFill="1" applyBorder="1" applyAlignment="1">
      <alignment horizontal="center" vertical="center"/>
    </xf>
    <xf numFmtId="0" fontId="2" fillId="0" borderId="69" xfId="0" applyFont="1" applyBorder="1" applyAlignment="1">
      <alignment horizontal="left" vertical="center" wrapText="1"/>
    </xf>
    <xf numFmtId="0" fontId="0" fillId="0" borderId="104" xfId="0" applyBorder="1" applyAlignment="1">
      <alignment horizontal="left" vertical="center"/>
    </xf>
    <xf numFmtId="0" fontId="2" fillId="0" borderId="67" xfId="0" applyFont="1" applyBorder="1" applyAlignment="1">
      <alignment horizontal="left" vertical="center" wrapText="1"/>
    </xf>
    <xf numFmtId="0" fontId="26" fillId="38" borderId="68" xfId="0" applyFont="1" applyFill="1" applyBorder="1" applyAlignment="1">
      <alignment horizontal="center" vertical="center"/>
    </xf>
    <xf numFmtId="0" fontId="26" fillId="38" borderId="101" xfId="0" applyFont="1" applyFill="1" applyBorder="1" applyAlignment="1">
      <alignment horizontal="center" vertical="center"/>
    </xf>
    <xf numFmtId="0" fontId="2" fillId="0" borderId="69" xfId="0" applyFont="1" applyBorder="1" applyAlignment="1">
      <alignment horizontal="left" vertical="center"/>
    </xf>
    <xf numFmtId="0" fontId="2" fillId="0" borderId="104" xfId="0" applyFont="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4" borderId="64"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202" fontId="2" fillId="34" borderId="22" xfId="0" applyNumberFormat="1" applyFont="1" applyFill="1" applyBorder="1" applyAlignment="1">
      <alignment horizontal="center" vertical="center"/>
    </xf>
    <xf numFmtId="202" fontId="6" fillId="34" borderId="22" xfId="0" applyNumberFormat="1" applyFont="1" applyFill="1" applyBorder="1" applyAlignment="1">
      <alignment horizontal="center" vertical="center"/>
    </xf>
    <xf numFmtId="187" fontId="2" fillId="34" borderId="26"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65"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74"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5" xfId="0" applyNumberFormat="1" applyFont="1" applyFill="1" applyBorder="1" applyAlignment="1">
      <alignment horizontal="left" vertical="center"/>
    </xf>
    <xf numFmtId="0" fontId="6" fillId="34" borderId="31" xfId="0" applyFont="1" applyFill="1" applyBorder="1" applyAlignment="1">
      <alignment horizontal="left" vertical="center"/>
    </xf>
    <xf numFmtId="0" fontId="6" fillId="34" borderId="15"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23"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51"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4"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1" xfId="0" applyNumberFormat="1" applyFont="1" applyFill="1" applyBorder="1" applyAlignment="1">
      <alignment horizontal="left" vertical="center"/>
    </xf>
    <xf numFmtId="0" fontId="6" fillId="34" borderId="31" xfId="0" applyNumberFormat="1" applyFont="1" applyFill="1" applyBorder="1" applyAlignment="1">
      <alignment horizontal="left" vertical="center"/>
    </xf>
    <xf numFmtId="0" fontId="2" fillId="34" borderId="23"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5" xfId="0" applyNumberFormat="1" applyFont="1" applyFill="1" applyBorder="1" applyAlignment="1">
      <alignment horizontal="center" vertical="center" shrinkToFit="1"/>
    </xf>
    <xf numFmtId="0" fontId="6" fillId="34" borderId="33" xfId="0" applyNumberFormat="1" applyFont="1" applyFill="1" applyBorder="1" applyAlignment="1">
      <alignment horizontal="left" vertical="center"/>
    </xf>
    <xf numFmtId="0" fontId="6" fillId="34" borderId="79"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5" xfId="0" applyFont="1" applyBorder="1" applyAlignment="1">
      <alignment vertical="center"/>
    </xf>
    <xf numFmtId="49" fontId="26" fillId="34" borderId="74" xfId="0" applyNumberFormat="1" applyFont="1" applyFill="1" applyBorder="1" applyAlignment="1">
      <alignment horizontal="left" vertical="center" shrinkToFit="1"/>
    </xf>
    <xf numFmtId="49" fontId="26" fillId="34" borderId="19" xfId="0" applyNumberFormat="1" applyFont="1" applyFill="1" applyBorder="1" applyAlignment="1">
      <alignment horizontal="left" vertical="center" shrinkToFit="1"/>
    </xf>
    <xf numFmtId="49" fontId="26" fillId="34" borderId="25" xfId="0" applyNumberFormat="1" applyFont="1" applyFill="1" applyBorder="1" applyAlignment="1">
      <alignment horizontal="left" vertical="center" shrinkToFit="1"/>
    </xf>
    <xf numFmtId="187" fontId="44" fillId="34" borderId="15" xfId="0" applyNumberFormat="1" applyFont="1" applyFill="1" applyBorder="1" applyAlignment="1">
      <alignment horizontal="center" vertical="center" shrinkToFit="1"/>
    </xf>
    <xf numFmtId="187" fontId="44" fillId="34" borderId="19" xfId="0" applyNumberFormat="1" applyFont="1" applyFill="1" applyBorder="1" applyAlignment="1">
      <alignment horizontal="center" vertical="center" shrinkToFit="1"/>
    </xf>
    <xf numFmtId="187" fontId="44" fillId="34" borderId="25" xfId="0" applyNumberFormat="1" applyFont="1" applyFill="1" applyBorder="1" applyAlignment="1">
      <alignment horizontal="center" vertical="center" shrinkToFit="1"/>
    </xf>
    <xf numFmtId="0" fontId="44" fillId="34" borderId="15" xfId="0" applyNumberFormat="1" applyFont="1" applyFill="1" applyBorder="1" applyAlignment="1">
      <alignment horizontal="left" vertical="center"/>
    </xf>
    <xf numFmtId="0" fontId="44" fillId="34" borderId="20" xfId="0" applyNumberFormat="1" applyFont="1" applyFill="1" applyBorder="1" applyAlignment="1">
      <alignment horizontal="left" vertical="center"/>
    </xf>
    <xf numFmtId="49" fontId="2" fillId="34" borderId="74"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5" xfId="0" applyFont="1" applyBorder="1" applyAlignment="1">
      <alignment vertical="center" shrinkToFit="1"/>
    </xf>
    <xf numFmtId="49" fontId="6" fillId="34" borderId="74" xfId="0" applyNumberFormat="1" applyFont="1" applyFill="1" applyBorder="1" applyAlignment="1">
      <alignment vertical="center" wrapText="1"/>
    </xf>
    <xf numFmtId="0" fontId="8" fillId="0" borderId="19" xfId="0" applyFont="1" applyBorder="1" applyAlignment="1">
      <alignment vertical="center" wrapText="1"/>
    </xf>
    <xf numFmtId="0" fontId="8" fillId="0" borderId="25" xfId="0" applyFont="1" applyBorder="1" applyAlignment="1">
      <alignment vertical="center" wrapText="1"/>
    </xf>
    <xf numFmtId="0" fontId="6" fillId="34" borderId="29"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4" borderId="35" xfId="0" applyNumberFormat="1" applyFont="1" applyFill="1" applyBorder="1" applyAlignment="1">
      <alignment horizontal="left" vertical="center"/>
    </xf>
    <xf numFmtId="49" fontId="2" fillId="34" borderId="34"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6" xfId="0" applyNumberFormat="1" applyFont="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28" borderId="74" xfId="0" applyNumberFormat="1" applyFont="1" applyFill="1" applyBorder="1" applyAlignment="1">
      <alignment vertical="center" wrapText="1"/>
    </xf>
    <xf numFmtId="49" fontId="5" fillId="28" borderId="25" xfId="0" applyNumberFormat="1" applyFont="1" applyFill="1" applyBorder="1" applyAlignment="1">
      <alignmen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0" fillId="0" borderId="19" xfId="0" applyBorder="1" applyAlignment="1">
      <alignment horizontal="left" vertical="center"/>
    </xf>
    <xf numFmtId="0" fontId="8" fillId="0" borderId="0" xfId="0" applyFont="1" applyAlignment="1">
      <alignment horizontal="left" vertical="center" wrapText="1"/>
    </xf>
    <xf numFmtId="0" fontId="6" fillId="28" borderId="21" xfId="0" applyFont="1" applyFill="1" applyBorder="1" applyAlignment="1">
      <alignment horizontal="center" vertical="center"/>
    </xf>
    <xf numFmtId="0" fontId="7" fillId="0" borderId="0" xfId="0" applyFont="1" applyAlignment="1">
      <alignment horizontal="left" vertical="center" wrapText="1"/>
    </xf>
    <xf numFmtId="49" fontId="46" fillId="28" borderId="65" xfId="0" applyNumberFormat="1" applyFont="1" applyFill="1" applyBorder="1" applyAlignment="1">
      <alignment horizontal="left" vertical="center" shrinkToFit="1"/>
    </xf>
    <xf numFmtId="49" fontId="46" fillId="28" borderId="24" xfId="0" applyNumberFormat="1" applyFont="1" applyFill="1" applyBorder="1" applyAlignment="1">
      <alignment horizontal="left" vertical="center" shrinkToFit="1"/>
    </xf>
    <xf numFmtId="0" fontId="44" fillId="0" borderId="24" xfId="0" applyFont="1" applyBorder="1" applyAlignment="1">
      <alignment horizontal="left" vertical="center" wrapText="1"/>
    </xf>
    <xf numFmtId="0" fontId="44" fillId="0" borderId="66" xfId="0" applyFont="1" applyBorder="1" applyAlignment="1">
      <alignment horizontal="left" vertical="center" wrapText="1"/>
    </xf>
    <xf numFmtId="0" fontId="6" fillId="28" borderId="23" xfId="0" applyFont="1" applyFill="1" applyBorder="1" applyAlignment="1">
      <alignment vertical="center" wrapText="1"/>
    </xf>
    <xf numFmtId="0" fontId="6" fillId="28" borderId="21" xfId="0" applyFont="1" applyFill="1" applyBorder="1" applyAlignment="1">
      <alignment vertical="center" wrapText="1"/>
    </xf>
    <xf numFmtId="206" fontId="6" fillId="0" borderId="15" xfId="49" applyNumberFormat="1" applyFont="1" applyFill="1" applyBorder="1" applyAlignment="1">
      <alignment horizontal="right" vertical="center" wrapText="1" indent="2"/>
    </xf>
    <xf numFmtId="206" fontId="6" fillId="0" borderId="25" xfId="49" applyNumberFormat="1" applyFont="1" applyFill="1" applyBorder="1" applyAlignment="1">
      <alignment horizontal="right" vertical="center" wrapText="1" indent="2"/>
    </xf>
    <xf numFmtId="206" fontId="6" fillId="0" borderId="15" xfId="0" applyNumberFormat="1" applyFont="1" applyBorder="1" applyAlignment="1">
      <alignment horizontal="right" vertical="center" wrapText="1" indent="2"/>
    </xf>
    <xf numFmtId="206" fontId="6" fillId="0" borderId="25" xfId="0" applyNumberFormat="1" applyFont="1" applyBorder="1" applyAlignment="1">
      <alignment horizontal="right" vertical="center" wrapText="1" indent="2"/>
    </xf>
    <xf numFmtId="206" fontId="6" fillId="0" borderId="15" xfId="0" applyNumberFormat="1" applyFont="1" applyBorder="1" applyAlignment="1">
      <alignment horizontal="right" vertical="center" indent="2"/>
    </xf>
    <xf numFmtId="206" fontId="6" fillId="0" borderId="20" xfId="0" applyNumberFormat="1" applyFont="1" applyBorder="1" applyAlignment="1">
      <alignment horizontal="right" vertical="center" indent="2"/>
    </xf>
    <xf numFmtId="0" fontId="6" fillId="28" borderId="71" xfId="0" applyFont="1" applyFill="1" applyBorder="1" applyAlignment="1">
      <alignment vertical="center" wrapText="1"/>
    </xf>
    <xf numFmtId="0" fontId="6" fillId="28" borderId="27" xfId="0" applyFont="1" applyFill="1" applyBorder="1" applyAlignment="1">
      <alignment vertical="center" wrapText="1"/>
    </xf>
    <xf numFmtId="0" fontId="5" fillId="28" borderId="18" xfId="0" applyFont="1" applyFill="1" applyBorder="1" applyAlignment="1">
      <alignment vertical="center" wrapText="1"/>
    </xf>
    <xf numFmtId="0" fontId="5" fillId="28" borderId="30" xfId="0" applyFont="1" applyFill="1" applyBorder="1" applyAlignment="1">
      <alignment vertical="center" wrapText="1"/>
    </xf>
    <xf numFmtId="213" fontId="6" fillId="0" borderId="15" xfId="49" applyNumberFormat="1" applyFont="1" applyFill="1" applyBorder="1" applyAlignment="1">
      <alignment horizontal="right" vertical="center" wrapText="1" indent="2"/>
    </xf>
    <xf numFmtId="213" fontId="6" fillId="0" borderId="25" xfId="49" applyNumberFormat="1" applyFont="1" applyFill="1" applyBorder="1" applyAlignment="1">
      <alignment horizontal="right" vertical="center" wrapText="1" indent="2"/>
    </xf>
    <xf numFmtId="213" fontId="6" fillId="0" borderId="15" xfId="0" applyNumberFormat="1" applyFont="1" applyBorder="1" applyAlignment="1">
      <alignment horizontal="right" vertical="center" wrapText="1" indent="2"/>
    </xf>
    <xf numFmtId="213" fontId="6" fillId="0" borderId="25" xfId="0" applyNumberFormat="1" applyFont="1" applyBorder="1" applyAlignment="1">
      <alignment horizontal="right" vertical="center" wrapText="1" indent="2"/>
    </xf>
    <xf numFmtId="213" fontId="6" fillId="0" borderId="15" xfId="0" applyNumberFormat="1" applyFont="1" applyBorder="1" applyAlignment="1">
      <alignment horizontal="right" vertical="center" indent="2"/>
    </xf>
    <xf numFmtId="213" fontId="6" fillId="0" borderId="20" xfId="0" applyNumberFormat="1" applyFont="1" applyBorder="1" applyAlignment="1">
      <alignment horizontal="right" vertical="center" indent="2"/>
    </xf>
    <xf numFmtId="0" fontId="6" fillId="28" borderId="74" xfId="0" applyFont="1" applyFill="1" applyBorder="1" applyAlignment="1">
      <alignment vertical="center" wrapText="1"/>
    </xf>
    <xf numFmtId="0" fontId="6" fillId="28" borderId="25" xfId="0" applyFont="1" applyFill="1" applyBorder="1" applyAlignment="1">
      <alignment vertical="center" wrapText="1"/>
    </xf>
    <xf numFmtId="0" fontId="6" fillId="28" borderId="37" xfId="0" applyFont="1" applyFill="1" applyBorder="1" applyAlignment="1">
      <alignment vertical="center" wrapText="1"/>
    </xf>
    <xf numFmtId="0" fontId="6" fillId="28" borderId="72" xfId="0" applyFont="1" applyFill="1" applyBorder="1" applyAlignment="1">
      <alignment vertical="center" wrapText="1"/>
    </xf>
    <xf numFmtId="206" fontId="44" fillId="0" borderId="15" xfId="0" applyNumberFormat="1" applyFont="1" applyBorder="1" applyAlignment="1">
      <alignment horizontal="right" vertical="center" wrapText="1" indent="2"/>
    </xf>
    <xf numFmtId="206" fontId="44" fillId="0" borderId="25" xfId="0" applyNumberFormat="1" applyFont="1" applyBorder="1" applyAlignment="1">
      <alignment horizontal="right" vertical="center" wrapText="1" indent="2"/>
    </xf>
    <xf numFmtId="206" fontId="44" fillId="0" borderId="15" xfId="0" applyNumberFormat="1" applyFont="1" applyBorder="1" applyAlignment="1">
      <alignment horizontal="right" vertical="center" indent="2"/>
    </xf>
    <xf numFmtId="206" fontId="44" fillId="0" borderId="20" xfId="0" applyNumberFormat="1" applyFont="1" applyBorder="1" applyAlignment="1">
      <alignment horizontal="right" vertical="center" indent="2"/>
    </xf>
    <xf numFmtId="206" fontId="6" fillId="0" borderId="44" xfId="0" applyNumberFormat="1" applyFont="1" applyBorder="1" applyAlignment="1">
      <alignment horizontal="right" vertical="center" wrapText="1" indent="2"/>
    </xf>
    <xf numFmtId="206" fontId="6" fillId="0" borderId="34" xfId="0" applyNumberFormat="1" applyFont="1" applyBorder="1" applyAlignment="1">
      <alignment horizontal="right" vertical="center" wrapText="1" indent="2"/>
    </xf>
    <xf numFmtId="206" fontId="6" fillId="0" borderId="44" xfId="0" applyNumberFormat="1" applyFont="1" applyBorder="1" applyAlignment="1">
      <alignment horizontal="right" vertical="center" indent="2"/>
    </xf>
    <xf numFmtId="206" fontId="6" fillId="0" borderId="36" xfId="0" applyNumberFormat="1" applyFont="1" applyBorder="1" applyAlignment="1">
      <alignment horizontal="right" vertical="center" indent="2"/>
    </xf>
    <xf numFmtId="0" fontId="6" fillId="28" borderId="22" xfId="0" applyFont="1" applyFill="1" applyBorder="1" applyAlignment="1">
      <alignment horizontal="center" vertical="center" wrapText="1"/>
    </xf>
    <xf numFmtId="0" fontId="6" fillId="28" borderId="70" xfId="0" applyFont="1" applyFill="1" applyBorder="1" applyAlignment="1">
      <alignment horizontal="center" vertical="center" wrapText="1"/>
    </xf>
    <xf numFmtId="0" fontId="6" fillId="28" borderId="64" xfId="0" applyFont="1" applyFill="1" applyBorder="1" applyAlignment="1">
      <alignment horizontal="center" vertical="center" wrapText="1"/>
    </xf>
    <xf numFmtId="0" fontId="6" fillId="28" borderId="26" xfId="0" applyFont="1" applyFill="1" applyBorder="1" applyAlignment="1">
      <alignment horizontal="center" vertical="center" wrapText="1"/>
    </xf>
    <xf numFmtId="0" fontId="6" fillId="28" borderId="50" xfId="0" applyFont="1" applyFill="1" applyBorder="1" applyAlignment="1">
      <alignment horizontal="center" vertical="center" wrapText="1"/>
    </xf>
    <xf numFmtId="0" fontId="0" fillId="0" borderId="0" xfId="0" applyAlignment="1">
      <alignment/>
    </xf>
    <xf numFmtId="0" fontId="6" fillId="28" borderId="23" xfId="0" applyFont="1" applyFill="1" applyBorder="1" applyAlignment="1">
      <alignment horizontal="center" vertical="center" wrapText="1"/>
    </xf>
    <xf numFmtId="0" fontId="6" fillId="28" borderId="21" xfId="0" applyFont="1" applyFill="1" applyBorder="1" applyAlignment="1">
      <alignment horizontal="center" vertical="center" wrapText="1"/>
    </xf>
    <xf numFmtId="0" fontId="6" fillId="28" borderId="65" xfId="0" applyFont="1" applyFill="1" applyBorder="1" applyAlignment="1">
      <alignment horizontal="center" vertical="center" wrapText="1"/>
    </xf>
    <xf numFmtId="0" fontId="6" fillId="28" borderId="24" xfId="0" applyFont="1" applyFill="1" applyBorder="1" applyAlignment="1">
      <alignment horizontal="center" vertical="center" wrapText="1"/>
    </xf>
    <xf numFmtId="206" fontId="6" fillId="0" borderId="44" xfId="49" applyNumberFormat="1" applyFont="1" applyFill="1" applyBorder="1" applyAlignment="1">
      <alignment horizontal="right" vertical="center" wrapText="1" indent="2"/>
    </xf>
    <xf numFmtId="206" fontId="6" fillId="0" borderId="34" xfId="49" applyNumberFormat="1" applyFont="1" applyFill="1" applyBorder="1" applyAlignment="1">
      <alignment horizontal="right" vertical="center" wrapText="1" indent="2"/>
    </xf>
    <xf numFmtId="49" fontId="6" fillId="28" borderId="74" xfId="0" applyNumberFormat="1" applyFont="1" applyFill="1" applyBorder="1" applyAlignment="1">
      <alignment vertical="center"/>
    </xf>
    <xf numFmtId="49" fontId="6" fillId="28" borderId="25" xfId="0" applyNumberFormat="1" applyFont="1" applyFill="1" applyBorder="1" applyAlignment="1">
      <alignment vertical="center"/>
    </xf>
    <xf numFmtId="49" fontId="6" fillId="28" borderId="74" xfId="0" applyNumberFormat="1" applyFont="1" applyFill="1" applyBorder="1" applyAlignment="1">
      <alignment vertical="center" wrapText="1"/>
    </xf>
    <xf numFmtId="49" fontId="6" fillId="28" borderId="74" xfId="0" applyNumberFormat="1" applyFont="1" applyFill="1" applyBorder="1" applyAlignment="1">
      <alignment vertical="center" shrinkToFit="1"/>
    </xf>
    <xf numFmtId="49" fontId="6" fillId="28" borderId="25" xfId="0" applyNumberFormat="1" applyFont="1" applyFill="1" applyBorder="1" applyAlignment="1">
      <alignment vertical="center" shrinkToFit="1"/>
    </xf>
    <xf numFmtId="49" fontId="44" fillId="28" borderId="74" xfId="0" applyNumberFormat="1" applyFont="1" applyFill="1" applyBorder="1" applyAlignment="1">
      <alignment vertical="center"/>
    </xf>
    <xf numFmtId="49" fontId="44" fillId="28" borderId="25" xfId="0" applyNumberFormat="1" applyFont="1" applyFill="1" applyBorder="1" applyAlignment="1">
      <alignment vertical="center"/>
    </xf>
    <xf numFmtId="206" fontId="44" fillId="0" borderId="15" xfId="49" applyNumberFormat="1" applyFont="1" applyFill="1" applyBorder="1" applyAlignment="1">
      <alignment horizontal="right" vertical="center" wrapText="1" indent="2"/>
    </xf>
    <xf numFmtId="206" fontId="44" fillId="0" borderId="25" xfId="49" applyNumberFormat="1" applyFont="1" applyFill="1" applyBorder="1" applyAlignment="1">
      <alignment horizontal="right" vertical="center" wrapText="1" indent="2"/>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www.charmcc.jp/west_homes/lunaheart_senri/"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5">
      <selection activeCell="A5" sqref="A5:K5"/>
    </sheetView>
  </sheetViews>
  <sheetFormatPr defaultColWidth="9.00390625" defaultRowHeight="13.5"/>
  <cols>
    <col min="1" max="1" width="9.00390625" style="74" customWidth="1"/>
    <col min="2" max="11" width="9.00390625" style="75" customWidth="1"/>
    <col min="12" max="12" width="66.625" style="75" customWidth="1"/>
    <col min="13" max="16" width="9.00390625" style="75" customWidth="1"/>
    <col min="17" max="17" width="10.25390625" style="75" customWidth="1"/>
    <col min="18" max="16384" width="9.00390625" style="75" customWidth="1"/>
  </cols>
  <sheetData>
    <row r="1" spans="1:11" s="72" customFormat="1" ht="36" customHeight="1">
      <c r="A1" s="440" t="s">
        <v>477</v>
      </c>
      <c r="B1" s="440"/>
      <c r="C1" s="440"/>
      <c r="D1" s="440"/>
      <c r="E1" s="440"/>
      <c r="F1" s="440"/>
      <c r="G1" s="440"/>
      <c r="H1" s="440"/>
      <c r="I1" s="440"/>
      <c r="J1" s="440"/>
      <c r="K1" s="440"/>
    </row>
    <row r="2" spans="1:11" s="72" customFormat="1" ht="21" customHeight="1">
      <c r="A2" s="438" t="s">
        <v>429</v>
      </c>
      <c r="B2" s="438"/>
      <c r="C2" s="438"/>
      <c r="D2" s="438"/>
      <c r="E2" s="438"/>
      <c r="F2" s="438"/>
      <c r="G2" s="438"/>
      <c r="H2" s="438"/>
      <c r="I2" s="438"/>
      <c r="J2" s="438"/>
      <c r="K2" s="438"/>
    </row>
    <row r="3" spans="1:11" s="72" customFormat="1" ht="203.25" customHeight="1">
      <c r="A3" s="438" t="s">
        <v>632</v>
      </c>
      <c r="B3" s="438"/>
      <c r="C3" s="438"/>
      <c r="D3" s="438"/>
      <c r="E3" s="438"/>
      <c r="F3" s="438"/>
      <c r="G3" s="438"/>
      <c r="H3" s="438"/>
      <c r="I3" s="438"/>
      <c r="J3" s="438"/>
      <c r="K3" s="438"/>
    </row>
    <row r="4" spans="1:11" s="72" customFormat="1" ht="21" customHeight="1">
      <c r="A4" s="438" t="s">
        <v>474</v>
      </c>
      <c r="B4" s="438"/>
      <c r="C4" s="438"/>
      <c r="D4" s="438"/>
      <c r="E4" s="438"/>
      <c r="F4" s="438"/>
      <c r="G4" s="438"/>
      <c r="H4" s="438"/>
      <c r="I4" s="438"/>
      <c r="J4" s="438"/>
      <c r="K4" s="438"/>
    </row>
    <row r="5" spans="1:12" s="72" customFormat="1" ht="369.75" customHeight="1">
      <c r="A5" s="439" t="s">
        <v>631</v>
      </c>
      <c r="B5" s="439"/>
      <c r="C5" s="439"/>
      <c r="D5" s="439"/>
      <c r="E5" s="439"/>
      <c r="F5" s="439"/>
      <c r="G5" s="439"/>
      <c r="H5" s="439"/>
      <c r="I5" s="439"/>
      <c r="J5" s="439"/>
      <c r="K5" s="439"/>
      <c r="L5" s="73"/>
    </row>
    <row r="6" spans="1:11" s="73" customFormat="1" ht="21" customHeight="1">
      <c r="A6" s="438" t="s">
        <v>475</v>
      </c>
      <c r="B6" s="438"/>
      <c r="C6" s="438"/>
      <c r="D6" s="438"/>
      <c r="E6" s="438"/>
      <c r="F6" s="438"/>
      <c r="G6" s="438"/>
      <c r="H6" s="438"/>
      <c r="I6" s="438"/>
      <c r="J6" s="438"/>
      <c r="K6" s="438"/>
    </row>
    <row r="7" spans="1:11" s="73" customFormat="1" ht="120" customHeight="1">
      <c r="A7" s="439" t="s">
        <v>624</v>
      </c>
      <c r="B7" s="439"/>
      <c r="C7" s="439"/>
      <c r="D7" s="439"/>
      <c r="E7" s="439"/>
      <c r="F7" s="439"/>
      <c r="G7" s="439"/>
      <c r="H7" s="439"/>
      <c r="I7" s="439"/>
      <c r="J7" s="439"/>
      <c r="K7" s="439"/>
    </row>
    <row r="8" spans="1:11" ht="13.5" customHeight="1">
      <c r="A8" s="437"/>
      <c r="B8" s="437"/>
      <c r="C8" s="437"/>
      <c r="D8" s="437"/>
      <c r="E8" s="437"/>
      <c r="F8" s="437"/>
      <c r="G8" s="437"/>
      <c r="H8" s="437"/>
      <c r="I8" s="437"/>
      <c r="J8" s="437"/>
      <c r="K8" s="437"/>
    </row>
    <row r="9" spans="1:11" ht="21" customHeight="1">
      <c r="A9" s="441" t="s">
        <v>552</v>
      </c>
      <c r="B9" s="437"/>
      <c r="C9" s="437"/>
      <c r="D9" s="437"/>
      <c r="E9" s="437"/>
      <c r="F9" s="437"/>
      <c r="G9" s="437"/>
      <c r="H9" s="437"/>
      <c r="I9" s="437"/>
      <c r="J9" s="437"/>
      <c r="K9" s="437"/>
    </row>
    <row r="10" spans="1:11" ht="21" customHeight="1">
      <c r="A10" s="437" t="s">
        <v>553</v>
      </c>
      <c r="B10" s="437"/>
      <c r="C10" s="437"/>
      <c r="D10" s="437"/>
      <c r="E10" s="437"/>
      <c r="F10" s="437"/>
      <c r="G10" s="437"/>
      <c r="H10" s="437"/>
      <c r="I10" s="437"/>
      <c r="J10" s="437"/>
      <c r="K10" s="437"/>
    </row>
    <row r="13" ht="33.75" customHeight="1">
      <c r="F13" s="76"/>
    </row>
    <row r="14" spans="6:9" ht="33.75" customHeight="1">
      <c r="F14" s="77"/>
      <c r="G14" s="78"/>
      <c r="H14" s="78"/>
      <c r="I14" s="78"/>
    </row>
    <row r="15" spans="6:11" ht="12.75">
      <c r="F15" s="78"/>
      <c r="G15" s="79"/>
      <c r="H15" s="79"/>
      <c r="I15" s="79"/>
      <c r="J15" s="79"/>
      <c r="K15" s="79"/>
    </row>
    <row r="27" ht="115.5" customHeight="1">
      <c r="B27" s="76"/>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showGridLines="0" view="pageBreakPreview" zoomScale="90" zoomScaleNormal="85" zoomScaleSheetLayoutView="90" workbookViewId="0" topLeftCell="A36">
      <selection activeCell="A3" sqref="A3:E3"/>
    </sheetView>
  </sheetViews>
  <sheetFormatPr defaultColWidth="9.00390625" defaultRowHeight="13.5"/>
  <cols>
    <col min="1" max="1" width="1.37890625" style="72" customWidth="1"/>
    <col min="2" max="2" width="43.50390625" style="72" customWidth="1"/>
    <col min="3" max="3" width="5.75390625" style="72" customWidth="1"/>
    <col min="4" max="4" width="18.25390625" style="72" customWidth="1"/>
    <col min="5" max="5" width="29.875" style="72" customWidth="1"/>
    <col min="6" max="6" width="3.375" style="72" customWidth="1"/>
    <col min="7" max="9" width="13.00390625" style="72" customWidth="1"/>
    <col min="10" max="16384" width="9.00390625" style="72" customWidth="1"/>
  </cols>
  <sheetData>
    <row r="1" spans="1:5" ht="21" customHeight="1" thickBot="1">
      <c r="A1" s="1329" t="s">
        <v>626</v>
      </c>
      <c r="B1" s="1330"/>
      <c r="C1" s="1330"/>
      <c r="D1" s="1330"/>
      <c r="E1" s="1330"/>
    </row>
    <row r="2" spans="1:5" ht="21" customHeight="1" thickBot="1">
      <c r="A2" s="1327" t="s">
        <v>296</v>
      </c>
      <c r="B2" s="1328"/>
      <c r="C2" s="1328"/>
      <c r="D2" s="246" t="s">
        <v>34</v>
      </c>
      <c r="E2" s="247" t="s">
        <v>289</v>
      </c>
    </row>
    <row r="3" spans="1:5" ht="21" customHeight="1">
      <c r="A3" s="691" t="s">
        <v>0</v>
      </c>
      <c r="B3" s="692"/>
      <c r="C3" s="692"/>
      <c r="D3" s="692"/>
      <c r="E3" s="1322"/>
    </row>
    <row r="4" spans="1:5" ht="24" customHeight="1">
      <c r="A4" s="1323"/>
      <c r="B4" s="63" t="s">
        <v>1</v>
      </c>
      <c r="C4" s="380" t="s">
        <v>666</v>
      </c>
      <c r="D4" s="381" t="s">
        <v>778</v>
      </c>
      <c r="E4" s="382" t="s">
        <v>779</v>
      </c>
    </row>
    <row r="5" spans="1:5" ht="16.5" customHeight="1">
      <c r="A5" s="1323"/>
      <c r="B5" s="63" t="s">
        <v>2</v>
      </c>
      <c r="C5" s="119" t="s">
        <v>623</v>
      </c>
      <c r="D5" s="383" t="s">
        <v>751</v>
      </c>
      <c r="E5" s="372" t="s">
        <v>751</v>
      </c>
    </row>
    <row r="6" spans="1:5" ht="16.5" customHeight="1">
      <c r="A6" s="1323"/>
      <c r="B6" s="63" t="s">
        <v>3</v>
      </c>
      <c r="C6" s="119" t="s">
        <v>623</v>
      </c>
      <c r="D6" s="371" t="s">
        <v>751</v>
      </c>
      <c r="E6" s="372" t="s">
        <v>751</v>
      </c>
    </row>
    <row r="7" spans="1:5" ht="16.5" customHeight="1">
      <c r="A7" s="1323"/>
      <c r="B7" s="63" t="s">
        <v>4</v>
      </c>
      <c r="C7" s="119" t="s">
        <v>623</v>
      </c>
      <c r="D7" s="371" t="s">
        <v>751</v>
      </c>
      <c r="E7" s="372" t="s">
        <v>751</v>
      </c>
    </row>
    <row r="8" spans="1:5" ht="16.5" customHeight="1">
      <c r="A8" s="1323"/>
      <c r="B8" s="63" t="s">
        <v>5</v>
      </c>
      <c r="C8" s="119" t="s">
        <v>623</v>
      </c>
      <c r="D8" s="371" t="s">
        <v>751</v>
      </c>
      <c r="E8" s="372" t="s">
        <v>751</v>
      </c>
    </row>
    <row r="9" spans="1:5" ht="16.5" customHeight="1">
      <c r="A9" s="1323"/>
      <c r="B9" s="63" t="s">
        <v>6</v>
      </c>
      <c r="C9" s="119" t="s">
        <v>623</v>
      </c>
      <c r="D9" s="383" t="s">
        <v>751</v>
      </c>
      <c r="E9" s="372" t="s">
        <v>751</v>
      </c>
    </row>
    <row r="10" spans="1:5" ht="16.5" customHeight="1">
      <c r="A10" s="1323"/>
      <c r="B10" s="63" t="s">
        <v>7</v>
      </c>
      <c r="C10" s="119" t="s">
        <v>623</v>
      </c>
      <c r="D10" s="371" t="s">
        <v>751</v>
      </c>
      <c r="E10" s="372" t="s">
        <v>751</v>
      </c>
    </row>
    <row r="11" spans="1:5" ht="16.5" customHeight="1">
      <c r="A11" s="1323"/>
      <c r="B11" s="63" t="s">
        <v>8</v>
      </c>
      <c r="C11" s="119" t="s">
        <v>623</v>
      </c>
      <c r="D11" s="371" t="s">
        <v>730</v>
      </c>
      <c r="E11" s="372" t="s">
        <v>751</v>
      </c>
    </row>
    <row r="12" spans="1:5" ht="16.5" customHeight="1">
      <c r="A12" s="1323"/>
      <c r="B12" s="63" t="s">
        <v>9</v>
      </c>
      <c r="C12" s="119" t="s">
        <v>623</v>
      </c>
      <c r="D12" s="371" t="s">
        <v>730</v>
      </c>
      <c r="E12" s="372" t="s">
        <v>751</v>
      </c>
    </row>
    <row r="13" spans="1:5" ht="16.5" customHeight="1">
      <c r="A13" s="1323"/>
      <c r="B13" s="63" t="s">
        <v>10</v>
      </c>
      <c r="C13" s="119" t="s">
        <v>666</v>
      </c>
      <c r="D13" s="384" t="s">
        <v>648</v>
      </c>
      <c r="E13" s="382" t="s">
        <v>780</v>
      </c>
    </row>
    <row r="14" spans="1:5" ht="16.5" customHeight="1">
      <c r="A14" s="1323"/>
      <c r="B14" s="63" t="s">
        <v>11</v>
      </c>
      <c r="C14" s="119" t="s">
        <v>623</v>
      </c>
      <c r="D14" s="371" t="s">
        <v>751</v>
      </c>
      <c r="E14" s="372" t="s">
        <v>751</v>
      </c>
    </row>
    <row r="15" spans="1:5" ht="16.5" customHeight="1" thickBot="1">
      <c r="A15" s="1324"/>
      <c r="B15" s="60" t="s">
        <v>12</v>
      </c>
      <c r="C15" s="119" t="s">
        <v>623</v>
      </c>
      <c r="D15" s="371" t="s">
        <v>751</v>
      </c>
      <c r="E15" s="372" t="s">
        <v>751</v>
      </c>
    </row>
    <row r="16" spans="1:5" ht="21" customHeight="1">
      <c r="A16" s="691" t="s">
        <v>13</v>
      </c>
      <c r="B16" s="692"/>
      <c r="C16" s="692"/>
      <c r="D16" s="692"/>
      <c r="E16" s="1322"/>
    </row>
    <row r="17" spans="1:5" ht="16.5" customHeight="1">
      <c r="A17" s="1323"/>
      <c r="B17" s="63" t="s">
        <v>235</v>
      </c>
      <c r="C17" s="119" t="s">
        <v>623</v>
      </c>
      <c r="D17" s="346"/>
      <c r="E17" s="347"/>
    </row>
    <row r="18" spans="1:5" ht="16.5" customHeight="1">
      <c r="A18" s="1323"/>
      <c r="B18" s="63" t="s">
        <v>14</v>
      </c>
      <c r="C18" s="119" t="s">
        <v>623</v>
      </c>
      <c r="D18" s="346"/>
      <c r="E18" s="347"/>
    </row>
    <row r="19" spans="1:6" ht="16.5" customHeight="1">
      <c r="A19" s="1323"/>
      <c r="B19" s="63" t="s">
        <v>486</v>
      </c>
      <c r="C19" s="119" t="s">
        <v>623</v>
      </c>
      <c r="D19" s="346"/>
      <c r="E19" s="347"/>
      <c r="F19" s="73"/>
    </row>
    <row r="20" spans="1:6" ht="16.5" customHeight="1">
      <c r="A20" s="1323"/>
      <c r="B20" s="63" t="s">
        <v>15</v>
      </c>
      <c r="C20" s="119" t="s">
        <v>623</v>
      </c>
      <c r="D20" s="346"/>
      <c r="E20" s="347"/>
      <c r="F20" s="73"/>
    </row>
    <row r="21" spans="1:5" ht="16.5" customHeight="1">
      <c r="A21" s="1323"/>
      <c r="B21" s="63" t="s">
        <v>60</v>
      </c>
      <c r="C21" s="119" t="s">
        <v>623</v>
      </c>
      <c r="D21" s="346"/>
      <c r="E21" s="347"/>
    </row>
    <row r="22" spans="1:5" ht="16.5" customHeight="1">
      <c r="A22" s="1323"/>
      <c r="B22" s="63" t="s">
        <v>16</v>
      </c>
      <c r="C22" s="119" t="s">
        <v>623</v>
      </c>
      <c r="D22" s="346"/>
      <c r="E22" s="347"/>
    </row>
    <row r="23" spans="1:6" ht="16.5" customHeight="1">
      <c r="A23" s="1323"/>
      <c r="B23" s="63" t="s">
        <v>17</v>
      </c>
      <c r="C23" s="119" t="s">
        <v>623</v>
      </c>
      <c r="D23" s="346"/>
      <c r="E23" s="347"/>
      <c r="F23" s="73"/>
    </row>
    <row r="24" spans="1:9" ht="16.5" customHeight="1">
      <c r="A24" s="1323"/>
      <c r="B24" s="345" t="s">
        <v>65</v>
      </c>
      <c r="C24" s="119" t="s">
        <v>623</v>
      </c>
      <c r="D24" s="346"/>
      <c r="E24" s="347"/>
      <c r="F24" s="248"/>
      <c r="G24" s="3"/>
      <c r="H24" s="3"/>
      <c r="I24" s="3"/>
    </row>
    <row r="25" spans="1:11" ht="16.5" customHeight="1" thickBot="1">
      <c r="A25" s="1324"/>
      <c r="B25" s="249" t="s">
        <v>236</v>
      </c>
      <c r="C25" s="250" t="s">
        <v>623</v>
      </c>
      <c r="D25" s="348"/>
      <c r="E25" s="349"/>
      <c r="F25" s="3"/>
      <c r="G25" s="3"/>
      <c r="H25" s="3"/>
      <c r="I25" s="3"/>
      <c r="J25" s="3"/>
      <c r="K25" s="3"/>
    </row>
    <row r="26" spans="1:5" ht="24" customHeight="1" thickBot="1">
      <c r="A26" s="1174" t="s">
        <v>63</v>
      </c>
      <c r="B26" s="1176"/>
      <c r="C26" s="251" t="s">
        <v>666</v>
      </c>
      <c r="D26" s="421" t="s">
        <v>885</v>
      </c>
      <c r="E26" s="420" t="s">
        <v>779</v>
      </c>
    </row>
    <row r="27" spans="1:5" ht="21" customHeight="1">
      <c r="A27" s="691" t="s">
        <v>18</v>
      </c>
      <c r="B27" s="692"/>
      <c r="C27" s="692"/>
      <c r="D27" s="692"/>
      <c r="E27" s="1322"/>
    </row>
    <row r="28" spans="1:5" ht="16.5" customHeight="1">
      <c r="A28" s="1323"/>
      <c r="B28" s="63" t="s">
        <v>19</v>
      </c>
      <c r="C28" s="119" t="s">
        <v>623</v>
      </c>
      <c r="D28" s="346"/>
      <c r="E28" s="347"/>
    </row>
    <row r="29" spans="1:5" ht="16.5" customHeight="1">
      <c r="A29" s="1323"/>
      <c r="B29" s="63" t="s">
        <v>20</v>
      </c>
      <c r="C29" s="119" t="s">
        <v>623</v>
      </c>
      <c r="D29" s="346"/>
      <c r="E29" s="347"/>
    </row>
    <row r="30" spans="1:5" ht="16.5" customHeight="1">
      <c r="A30" s="1323"/>
      <c r="B30" s="63" t="s">
        <v>21</v>
      </c>
      <c r="C30" s="119" t="s">
        <v>623</v>
      </c>
      <c r="D30" s="346"/>
      <c r="E30" s="347"/>
    </row>
    <row r="31" spans="1:5" ht="16.5" customHeight="1">
      <c r="A31" s="1323"/>
      <c r="B31" s="63" t="s">
        <v>22</v>
      </c>
      <c r="C31" s="119" t="s">
        <v>623</v>
      </c>
      <c r="D31" s="346"/>
      <c r="E31" s="347"/>
    </row>
    <row r="32" spans="1:5" ht="16.5" customHeight="1">
      <c r="A32" s="1323"/>
      <c r="B32" s="63" t="s">
        <v>23</v>
      </c>
      <c r="C32" s="119" t="s">
        <v>623</v>
      </c>
      <c r="D32" s="346"/>
      <c r="E32" s="347"/>
    </row>
    <row r="33" spans="1:5" ht="16.5" customHeight="1">
      <c r="A33" s="1323"/>
      <c r="B33" s="63" t="s">
        <v>24</v>
      </c>
      <c r="C33" s="119" t="s">
        <v>623</v>
      </c>
      <c r="D33" s="346"/>
      <c r="E33" s="347"/>
    </row>
    <row r="34" spans="1:9" ht="16.5" customHeight="1">
      <c r="A34" s="1323"/>
      <c r="B34" s="63" t="s">
        <v>25</v>
      </c>
      <c r="C34" s="119" t="s">
        <v>623</v>
      </c>
      <c r="D34" s="346"/>
      <c r="E34" s="347"/>
      <c r="G34" s="244"/>
      <c r="H34" s="244"/>
      <c r="I34" s="244"/>
    </row>
    <row r="35" spans="1:5" ht="16.5" customHeight="1">
      <c r="A35" s="1323"/>
      <c r="B35" s="63" t="s">
        <v>417</v>
      </c>
      <c r="C35" s="119" t="s">
        <v>666</v>
      </c>
      <c r="D35" s="422" t="s">
        <v>648</v>
      </c>
      <c r="E35" s="419" t="s">
        <v>780</v>
      </c>
    </row>
    <row r="36" spans="1:5" ht="16.5" customHeight="1">
      <c r="A36" s="1323"/>
      <c r="B36" s="63" t="s">
        <v>26</v>
      </c>
      <c r="C36" s="119" t="s">
        <v>623</v>
      </c>
      <c r="D36" s="346"/>
      <c r="E36" s="347"/>
    </row>
    <row r="37" spans="1:5" ht="16.5" customHeight="1" thickBot="1">
      <c r="A37" s="1324"/>
      <c r="B37" s="60" t="s">
        <v>561</v>
      </c>
      <c r="C37" s="250" t="s">
        <v>623</v>
      </c>
      <c r="D37" s="346"/>
      <c r="E37" s="347"/>
    </row>
    <row r="38" spans="1:5" ht="21" customHeight="1">
      <c r="A38" s="691" t="s">
        <v>27</v>
      </c>
      <c r="B38" s="692"/>
      <c r="C38" s="692"/>
      <c r="D38" s="692"/>
      <c r="E38" s="1322"/>
    </row>
    <row r="39" spans="1:5" ht="16.5" customHeight="1">
      <c r="A39" s="1323"/>
      <c r="B39" s="63" t="s">
        <v>28</v>
      </c>
      <c r="C39" s="119" t="s">
        <v>623</v>
      </c>
      <c r="D39" s="346"/>
      <c r="E39" s="347"/>
    </row>
    <row r="40" spans="1:5" ht="16.5" customHeight="1">
      <c r="A40" s="1323"/>
      <c r="B40" s="63" t="s">
        <v>29</v>
      </c>
      <c r="C40" s="119" t="s">
        <v>623</v>
      </c>
      <c r="D40" s="346"/>
      <c r="E40" s="347"/>
    </row>
    <row r="41" spans="1:5" ht="16.5" customHeight="1" thickBot="1">
      <c r="A41" s="1324"/>
      <c r="B41" s="138" t="s">
        <v>30</v>
      </c>
      <c r="C41" s="250" t="s">
        <v>623</v>
      </c>
      <c r="D41" s="346"/>
      <c r="E41" s="347"/>
    </row>
    <row r="42" spans="1:5" ht="21" customHeight="1" thickBot="1">
      <c r="A42" s="1174" t="s">
        <v>64</v>
      </c>
      <c r="B42" s="1176"/>
      <c r="C42" s="251" t="s">
        <v>623</v>
      </c>
      <c r="D42" s="253"/>
      <c r="E42" s="252"/>
    </row>
    <row r="43" spans="1:5" ht="21" customHeight="1">
      <c r="A43" s="691" t="s">
        <v>31</v>
      </c>
      <c r="B43" s="692"/>
      <c r="C43" s="692"/>
      <c r="D43" s="692"/>
      <c r="E43" s="1322"/>
    </row>
    <row r="44" spans="1:5" ht="16.5" customHeight="1">
      <c r="A44" s="1323"/>
      <c r="B44" s="63" t="s">
        <v>32</v>
      </c>
      <c r="C44" s="119" t="s">
        <v>623</v>
      </c>
      <c r="D44" s="346"/>
      <c r="E44" s="347"/>
    </row>
    <row r="45" spans="1:5" ht="16.5" customHeight="1">
      <c r="A45" s="1323"/>
      <c r="B45" s="63" t="s">
        <v>33</v>
      </c>
      <c r="C45" s="119" t="s">
        <v>623</v>
      </c>
      <c r="D45" s="346"/>
      <c r="E45" s="347"/>
    </row>
    <row r="46" spans="1:5" ht="13.5" thickBot="1">
      <c r="A46" s="1324"/>
      <c r="B46" s="60" t="s">
        <v>562</v>
      </c>
      <c r="C46" s="254" t="s">
        <v>623</v>
      </c>
      <c r="D46" s="348"/>
      <c r="E46" s="349"/>
    </row>
    <row r="47" spans="1:5" s="350" customFormat="1" ht="21" customHeight="1">
      <c r="A47" s="352" t="s">
        <v>619</v>
      </c>
      <c r="B47" s="353"/>
      <c r="C47" s="353"/>
      <c r="D47" s="353"/>
      <c r="E47" s="355"/>
    </row>
    <row r="48" spans="1:5" s="350" customFormat="1" ht="25.5" customHeight="1">
      <c r="A48" s="1325"/>
      <c r="B48" s="351" t="s">
        <v>620</v>
      </c>
      <c r="C48" s="119" t="s">
        <v>666</v>
      </c>
      <c r="D48" s="381" t="s">
        <v>778</v>
      </c>
      <c r="E48" s="382" t="s">
        <v>779</v>
      </c>
    </row>
    <row r="49" spans="1:5" s="350" customFormat="1" ht="16.5" customHeight="1">
      <c r="A49" s="1325"/>
      <c r="B49" s="351" t="s">
        <v>621</v>
      </c>
      <c r="C49" s="119" t="s">
        <v>623</v>
      </c>
      <c r="D49" s="346"/>
      <c r="E49" s="347"/>
    </row>
    <row r="50" spans="1:5" s="350" customFormat="1" ht="16.5" customHeight="1" thickBot="1">
      <c r="A50" s="1326"/>
      <c r="B50" s="354" t="s">
        <v>622</v>
      </c>
      <c r="C50" s="254" t="s">
        <v>623</v>
      </c>
      <c r="D50" s="348"/>
      <c r="E50" s="349"/>
    </row>
  </sheetData>
  <sheetProtection/>
  <mergeCells count="15">
    <mergeCell ref="A27:E27"/>
    <mergeCell ref="A38:E38"/>
    <mergeCell ref="A26:B26"/>
    <mergeCell ref="A2:C2"/>
    <mergeCell ref="A1:E1"/>
    <mergeCell ref="A3:E3"/>
    <mergeCell ref="A16:E16"/>
    <mergeCell ref="A4:A15"/>
    <mergeCell ref="A17:A25"/>
    <mergeCell ref="A42:B42"/>
    <mergeCell ref="A43:E43"/>
    <mergeCell ref="A28:A37"/>
    <mergeCell ref="A39:A41"/>
    <mergeCell ref="A44:A46"/>
    <mergeCell ref="A48:A50"/>
  </mergeCells>
  <dataValidations count="1">
    <dataValidation type="list" allowBlank="1" showInputMessage="1" showErrorMessage="1" sqref="C44:C46 C48:C50 C28:C37 C17:C26 C39:C42 C4:C1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22">
      <selection activeCell="D3" sqref="D3"/>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331" t="s">
        <v>519</v>
      </c>
      <c r="C1" s="1331"/>
      <c r="D1" s="1331"/>
      <c r="E1" s="1331"/>
      <c r="F1" s="1331"/>
      <c r="G1" s="1331"/>
      <c r="H1" s="1331"/>
    </row>
    <row r="2" spans="2:8" ht="21" customHeight="1">
      <c r="B2" s="1332"/>
      <c r="C2" s="1333"/>
      <c r="D2" s="931" t="s">
        <v>487</v>
      </c>
      <c r="E2" s="692"/>
      <c r="F2" s="693"/>
      <c r="G2" s="1335" t="s">
        <v>520</v>
      </c>
      <c r="H2" s="1336"/>
    </row>
    <row r="3" spans="2:8" ht="21" customHeight="1" thickBot="1">
      <c r="B3" s="1334"/>
      <c r="C3" s="1330"/>
      <c r="D3" s="255"/>
      <c r="E3" s="256"/>
      <c r="F3" s="257" t="s">
        <v>618</v>
      </c>
      <c r="G3" s="1337"/>
      <c r="H3" s="1338"/>
    </row>
    <row r="4" spans="2:8" ht="21" customHeight="1">
      <c r="B4" s="1339" t="s">
        <v>488</v>
      </c>
      <c r="C4" s="258" t="s">
        <v>489</v>
      </c>
      <c r="D4" s="1341" t="s">
        <v>623</v>
      </c>
      <c r="E4" s="1342"/>
      <c r="F4" s="385"/>
      <c r="G4" s="1343" t="s">
        <v>781</v>
      </c>
      <c r="H4" s="1344"/>
    </row>
    <row r="5" spans="2:8" ht="21" customHeight="1">
      <c r="B5" s="1339"/>
      <c r="C5" s="259" t="s">
        <v>490</v>
      </c>
      <c r="D5" s="1345" t="s">
        <v>623</v>
      </c>
      <c r="E5" s="1346"/>
      <c r="F5" s="386"/>
      <c r="G5" s="1347" t="s">
        <v>782</v>
      </c>
      <c r="H5" s="1348"/>
    </row>
    <row r="6" spans="2:8" ht="21" customHeight="1">
      <c r="B6" s="1339"/>
      <c r="C6" s="259" t="s">
        <v>491</v>
      </c>
      <c r="D6" s="1345" t="s">
        <v>666</v>
      </c>
      <c r="E6" s="1346"/>
      <c r="F6" s="386" t="s">
        <v>783</v>
      </c>
      <c r="G6" s="1347"/>
      <c r="H6" s="1348"/>
    </row>
    <row r="7" spans="2:8" ht="21" customHeight="1">
      <c r="B7" s="1339"/>
      <c r="C7" s="259" t="s">
        <v>492</v>
      </c>
      <c r="D7" s="1345" t="s">
        <v>623</v>
      </c>
      <c r="E7" s="1346"/>
      <c r="F7" s="386"/>
      <c r="G7" s="1349" t="s">
        <v>784</v>
      </c>
      <c r="H7" s="1348"/>
    </row>
    <row r="8" spans="2:8" ht="21" customHeight="1">
      <c r="B8" s="1339"/>
      <c r="C8" s="259" t="s">
        <v>493</v>
      </c>
      <c r="D8" s="1345" t="s">
        <v>623</v>
      </c>
      <c r="E8" s="1346"/>
      <c r="F8" s="386"/>
      <c r="G8" s="1349"/>
      <c r="H8" s="1348"/>
    </row>
    <row r="9" spans="2:8" ht="21" customHeight="1">
      <c r="B9" s="1339"/>
      <c r="C9" s="259" t="s">
        <v>494</v>
      </c>
      <c r="D9" s="1345" t="s">
        <v>623</v>
      </c>
      <c r="E9" s="1346"/>
      <c r="F9" s="386"/>
      <c r="G9" s="1347" t="s">
        <v>782</v>
      </c>
      <c r="H9" s="1348"/>
    </row>
    <row r="10" spans="2:8" ht="21" customHeight="1">
      <c r="B10" s="1339"/>
      <c r="C10" s="259" t="s">
        <v>495</v>
      </c>
      <c r="D10" s="1345" t="s">
        <v>623</v>
      </c>
      <c r="E10" s="1346"/>
      <c r="F10" s="386"/>
      <c r="G10" s="1347" t="s">
        <v>785</v>
      </c>
      <c r="H10" s="1348"/>
    </row>
    <row r="11" spans="2:8" ht="21" customHeight="1" thickBot="1">
      <c r="B11" s="1340"/>
      <c r="C11" s="260" t="s">
        <v>496</v>
      </c>
      <c r="D11" s="1350" t="s">
        <v>666</v>
      </c>
      <c r="E11" s="1351"/>
      <c r="F11" s="387" t="s">
        <v>786</v>
      </c>
      <c r="G11" s="1352" t="s">
        <v>787</v>
      </c>
      <c r="H11" s="1353"/>
    </row>
    <row r="12" spans="2:8" ht="21" customHeight="1">
      <c r="B12" s="1339" t="s">
        <v>497</v>
      </c>
      <c r="C12" s="258" t="s">
        <v>498</v>
      </c>
      <c r="D12" s="1341" t="s">
        <v>623</v>
      </c>
      <c r="E12" s="1342"/>
      <c r="F12" s="385"/>
      <c r="G12" s="1354" t="s">
        <v>788</v>
      </c>
      <c r="H12" s="1344"/>
    </row>
    <row r="13" spans="2:8" ht="21" customHeight="1">
      <c r="B13" s="1339"/>
      <c r="C13" s="259" t="s">
        <v>499</v>
      </c>
      <c r="D13" s="1345" t="s">
        <v>623</v>
      </c>
      <c r="E13" s="1346"/>
      <c r="F13" s="386"/>
      <c r="G13" s="1347" t="s">
        <v>789</v>
      </c>
      <c r="H13" s="1348"/>
    </row>
    <row r="14" spans="2:8" ht="21" customHeight="1">
      <c r="B14" s="1339"/>
      <c r="C14" s="259" t="s">
        <v>500</v>
      </c>
      <c r="D14" s="1355" t="s">
        <v>623</v>
      </c>
      <c r="E14" s="1356"/>
      <c r="F14" s="386"/>
      <c r="G14" s="1349" t="s">
        <v>790</v>
      </c>
      <c r="H14" s="1348"/>
    </row>
    <row r="15" spans="2:8" ht="21" customHeight="1">
      <c r="B15" s="1339"/>
      <c r="C15" s="259" t="s">
        <v>501</v>
      </c>
      <c r="D15" s="1345" t="s">
        <v>623</v>
      </c>
      <c r="E15" s="1346"/>
      <c r="F15" s="386"/>
      <c r="G15" s="1347" t="s">
        <v>791</v>
      </c>
      <c r="H15" s="1348"/>
    </row>
    <row r="16" spans="2:8" ht="21" customHeight="1">
      <c r="B16" s="1339"/>
      <c r="C16" s="259" t="s">
        <v>502</v>
      </c>
      <c r="D16" s="1345" t="s">
        <v>666</v>
      </c>
      <c r="E16" s="1346"/>
      <c r="F16" s="386"/>
      <c r="G16" s="1347" t="s">
        <v>792</v>
      </c>
      <c r="H16" s="1348"/>
    </row>
    <row r="17" spans="2:8" ht="21" customHeight="1">
      <c r="B17" s="1339"/>
      <c r="C17" s="259" t="s">
        <v>503</v>
      </c>
      <c r="D17" s="1345" t="s">
        <v>623</v>
      </c>
      <c r="E17" s="1346"/>
      <c r="F17" s="386"/>
      <c r="G17" s="1347"/>
      <c r="H17" s="1348"/>
    </row>
    <row r="18" spans="2:8" ht="21" customHeight="1">
      <c r="B18" s="1339"/>
      <c r="C18" s="259" t="s">
        <v>504</v>
      </c>
      <c r="D18" s="1345" t="s">
        <v>666</v>
      </c>
      <c r="E18" s="1346"/>
      <c r="F18" s="386" t="s">
        <v>783</v>
      </c>
      <c r="G18" s="1347" t="s">
        <v>793</v>
      </c>
      <c r="H18" s="1348"/>
    </row>
    <row r="19" spans="2:8" ht="21" customHeight="1">
      <c r="B19" s="1339"/>
      <c r="C19" s="259" t="s">
        <v>505</v>
      </c>
      <c r="D19" s="1345" t="s">
        <v>666</v>
      </c>
      <c r="E19" s="1346"/>
      <c r="F19" s="386" t="s">
        <v>786</v>
      </c>
      <c r="G19" s="1347" t="s">
        <v>794</v>
      </c>
      <c r="H19" s="1348"/>
    </row>
    <row r="20" spans="2:8" ht="21" customHeight="1">
      <c r="B20" s="1339"/>
      <c r="C20" s="259" t="s">
        <v>506</v>
      </c>
      <c r="D20" s="1345" t="s">
        <v>623</v>
      </c>
      <c r="E20" s="1346"/>
      <c r="F20" s="386"/>
      <c r="G20" s="1347"/>
      <c r="H20" s="1348"/>
    </row>
    <row r="21" spans="2:8" ht="21" customHeight="1" thickBot="1">
      <c r="B21" s="1340"/>
      <c r="C21" s="260" t="s">
        <v>507</v>
      </c>
      <c r="D21" s="1350" t="s">
        <v>623</v>
      </c>
      <c r="E21" s="1351"/>
      <c r="F21" s="387"/>
      <c r="G21" s="1357"/>
      <c r="H21" s="1358"/>
    </row>
    <row r="22" spans="2:8" ht="24.75" customHeight="1">
      <c r="B22" s="1339" t="s">
        <v>508</v>
      </c>
      <c r="C22" s="258" t="s">
        <v>509</v>
      </c>
      <c r="D22" s="1341" t="s">
        <v>666</v>
      </c>
      <c r="E22" s="1342"/>
      <c r="F22" s="385" t="s">
        <v>783</v>
      </c>
      <c r="G22" s="1343" t="s">
        <v>795</v>
      </c>
      <c r="H22" s="1344"/>
    </row>
    <row r="23" spans="2:8" ht="24.75" customHeight="1">
      <c r="B23" s="1339"/>
      <c r="C23" s="259" t="s">
        <v>510</v>
      </c>
      <c r="D23" s="1345" t="s">
        <v>623</v>
      </c>
      <c r="E23" s="1346"/>
      <c r="F23" s="386"/>
      <c r="G23" s="1347" t="s">
        <v>796</v>
      </c>
      <c r="H23" s="1348"/>
    </row>
    <row r="24" spans="2:8" ht="24.75" customHeight="1">
      <c r="B24" s="1339"/>
      <c r="C24" s="259" t="s">
        <v>511</v>
      </c>
      <c r="D24" s="1345" t="s">
        <v>623</v>
      </c>
      <c r="E24" s="1346"/>
      <c r="F24" s="386"/>
      <c r="G24" s="1347" t="s">
        <v>782</v>
      </c>
      <c r="H24" s="1348"/>
    </row>
    <row r="25" spans="2:8" ht="24.75" customHeight="1">
      <c r="B25" s="1339"/>
      <c r="C25" s="259" t="s">
        <v>512</v>
      </c>
      <c r="D25" s="1345" t="s">
        <v>623</v>
      </c>
      <c r="E25" s="1346"/>
      <c r="F25" s="386"/>
      <c r="G25" s="1347" t="s">
        <v>782</v>
      </c>
      <c r="H25" s="1348"/>
    </row>
    <row r="26" spans="2:8" ht="24.75" customHeight="1" thickBot="1">
      <c r="B26" s="1340"/>
      <c r="C26" s="260" t="s">
        <v>513</v>
      </c>
      <c r="D26" s="1350" t="s">
        <v>623</v>
      </c>
      <c r="E26" s="1351"/>
      <c r="F26" s="387"/>
      <c r="G26" s="1357" t="s">
        <v>797</v>
      </c>
      <c r="H26" s="1358"/>
    </row>
    <row r="27" spans="2:8" ht="30" customHeight="1">
      <c r="B27" s="1339" t="s">
        <v>514</v>
      </c>
      <c r="C27" s="258" t="s">
        <v>515</v>
      </c>
      <c r="D27" s="1341" t="s">
        <v>666</v>
      </c>
      <c r="E27" s="1342"/>
      <c r="F27" s="385" t="s">
        <v>783</v>
      </c>
      <c r="G27" s="1343"/>
      <c r="H27" s="1344"/>
    </row>
    <row r="28" spans="2:8" ht="30" customHeight="1">
      <c r="B28" s="1339"/>
      <c r="C28" s="259" t="s">
        <v>516</v>
      </c>
      <c r="D28" s="1345" t="s">
        <v>666</v>
      </c>
      <c r="E28" s="1346"/>
      <c r="F28" s="386" t="s">
        <v>786</v>
      </c>
      <c r="G28" s="1347" t="s">
        <v>798</v>
      </c>
      <c r="H28" s="1348"/>
    </row>
    <row r="29" spans="2:8" ht="30" customHeight="1">
      <c r="B29" s="1339"/>
      <c r="C29" s="259" t="s">
        <v>517</v>
      </c>
      <c r="D29" s="1345" t="s">
        <v>623</v>
      </c>
      <c r="E29" s="1346"/>
      <c r="F29" s="386"/>
      <c r="G29" s="1347"/>
      <c r="H29" s="1348"/>
    </row>
    <row r="30" spans="2:8" ht="30" customHeight="1" thickBot="1">
      <c r="B30" s="1340"/>
      <c r="C30" s="260" t="s">
        <v>518</v>
      </c>
      <c r="D30" s="1350" t="s">
        <v>623</v>
      </c>
      <c r="E30" s="1351"/>
      <c r="F30" s="388"/>
      <c r="G30" s="1357"/>
      <c r="H30" s="1353"/>
    </row>
    <row r="31" spans="2:10" ht="41.25" customHeight="1">
      <c r="B31" s="1359" t="s">
        <v>605</v>
      </c>
      <c r="C31" s="1360"/>
      <c r="D31" s="1360"/>
      <c r="E31" s="1360"/>
      <c r="F31" s="1360"/>
      <c r="G31" s="1360"/>
      <c r="H31" s="1360"/>
      <c r="I31" s="261"/>
      <c r="J31" s="261"/>
    </row>
    <row r="32" spans="2:8" ht="13.5" customHeight="1">
      <c r="B32" s="1361"/>
      <c r="C32" s="1361"/>
      <c r="D32" s="1361"/>
      <c r="E32" s="1361"/>
      <c r="F32" s="1361"/>
      <c r="G32" s="1361"/>
      <c r="H32" s="1361"/>
    </row>
    <row r="54" ht="13.5" thickBot="1"/>
    <row r="55" spans="3:10" ht="12.75">
      <c r="C55" s="262"/>
      <c r="D55" s="263"/>
      <c r="E55" s="263"/>
      <c r="F55" s="263"/>
      <c r="G55" s="263"/>
      <c r="H55" s="263"/>
      <c r="I55" s="263"/>
      <c r="J55" s="264"/>
    </row>
    <row r="56" spans="3:10" ht="12.75">
      <c r="C56" s="265"/>
      <c r="D56" s="81"/>
      <c r="E56" s="81"/>
      <c r="F56" s="81"/>
      <c r="G56" s="81"/>
      <c r="H56" s="81"/>
      <c r="I56" s="81"/>
      <c r="J56" s="266"/>
    </row>
    <row r="57" spans="3:10" ht="12.75">
      <c r="C57" s="265"/>
      <c r="D57" s="81"/>
      <c r="E57" s="81"/>
      <c r="F57" s="81"/>
      <c r="G57" s="81"/>
      <c r="H57" s="81"/>
      <c r="I57" s="81"/>
      <c r="J57" s="266"/>
    </row>
    <row r="58" spans="3:10" ht="12.75">
      <c r="C58" s="265"/>
      <c r="D58" s="81"/>
      <c r="E58" s="81"/>
      <c r="F58" s="81"/>
      <c r="G58" s="81"/>
      <c r="H58" s="81"/>
      <c r="I58" s="81"/>
      <c r="J58" s="266"/>
    </row>
    <row r="59" spans="3:10" ht="12.75">
      <c r="C59" s="265"/>
      <c r="D59" s="81"/>
      <c r="E59" s="81"/>
      <c r="F59" s="81"/>
      <c r="G59" s="81"/>
      <c r="H59" s="81"/>
      <c r="I59" s="81"/>
      <c r="J59" s="266"/>
    </row>
    <row r="60" spans="3:10" ht="12.75">
      <c r="C60" s="265"/>
      <c r="D60" s="81"/>
      <c r="E60" s="81"/>
      <c r="F60" s="81"/>
      <c r="G60" s="81"/>
      <c r="H60" s="81"/>
      <c r="I60" s="81"/>
      <c r="J60" s="266"/>
    </row>
    <row r="61" spans="3:10" ht="12.75">
      <c r="C61" s="265"/>
      <c r="D61" s="81"/>
      <c r="E61" s="81"/>
      <c r="F61" s="81"/>
      <c r="G61" s="81"/>
      <c r="H61" s="81"/>
      <c r="I61" s="81"/>
      <c r="J61" s="266"/>
    </row>
    <row r="62" spans="3:10" ht="12.75">
      <c r="C62" s="265"/>
      <c r="D62" s="81"/>
      <c r="E62" s="81"/>
      <c r="F62" s="81"/>
      <c r="G62" s="81"/>
      <c r="H62" s="81"/>
      <c r="I62" s="81"/>
      <c r="J62" s="266"/>
    </row>
    <row r="63" spans="3:10" ht="12.75">
      <c r="C63" s="265"/>
      <c r="D63" s="81"/>
      <c r="E63" s="81"/>
      <c r="F63" s="81"/>
      <c r="G63" s="81"/>
      <c r="H63" s="81"/>
      <c r="I63" s="81"/>
      <c r="J63" s="266"/>
    </row>
    <row r="64" spans="3:10" ht="12.75">
      <c r="C64" s="265"/>
      <c r="D64" s="81"/>
      <c r="E64" s="81"/>
      <c r="F64" s="81"/>
      <c r="G64" s="81"/>
      <c r="H64" s="81"/>
      <c r="I64" s="81"/>
      <c r="J64" s="266"/>
    </row>
    <row r="65" spans="3:10" ht="12.75">
      <c r="C65" s="265"/>
      <c r="D65" s="81"/>
      <c r="E65" s="81"/>
      <c r="F65" s="81"/>
      <c r="G65" s="81"/>
      <c r="H65" s="81"/>
      <c r="I65" s="81"/>
      <c r="J65" s="266"/>
    </row>
    <row r="66" spans="3:10" ht="13.5" thickBot="1">
      <c r="C66" s="267"/>
      <c r="D66" s="193"/>
      <c r="E66" s="193"/>
      <c r="F66" s="193"/>
      <c r="G66" s="193"/>
      <c r="H66" s="193"/>
      <c r="I66" s="193"/>
      <c r="J66" s="268"/>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9"/>
  <sheetViews>
    <sheetView showGridLines="0" view="pageBreakPreview" zoomScaleNormal="85" zoomScaleSheetLayoutView="100" workbookViewId="0" topLeftCell="A28">
      <selection activeCell="F27" sqref="F27"/>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362" t="s">
        <v>548</v>
      </c>
      <c r="C1" s="1363"/>
      <c r="D1" s="1363"/>
      <c r="E1" s="1363"/>
      <c r="F1" s="1363"/>
      <c r="G1" s="1363"/>
      <c r="H1" s="1363"/>
      <c r="I1" s="1363"/>
      <c r="J1" s="1363"/>
      <c r="K1" s="1363"/>
      <c r="L1" s="1363"/>
      <c r="M1" s="1363"/>
      <c r="N1" s="280"/>
      <c r="O1" s="281"/>
      <c r="P1" s="281"/>
      <c r="Q1" s="7"/>
      <c r="R1" s="7"/>
      <c r="S1" s="7"/>
      <c r="T1" s="7"/>
      <c r="U1" s="7"/>
      <c r="V1" s="7"/>
      <c r="W1" s="7"/>
      <c r="X1" s="7"/>
      <c r="Y1" s="7"/>
    </row>
    <row r="2" spans="1:25" s="26" customFormat="1" ht="24.75" customHeight="1" thickBot="1">
      <c r="A2" s="22"/>
      <c r="B2" s="1363"/>
      <c r="C2" s="1363"/>
      <c r="D2" s="1363"/>
      <c r="E2" s="1363"/>
      <c r="F2" s="1363"/>
      <c r="G2" s="1363"/>
      <c r="H2" s="1363"/>
      <c r="I2" s="1363"/>
      <c r="J2" s="1363"/>
      <c r="K2" s="1363"/>
      <c r="L2" s="1363"/>
      <c r="M2" s="1363"/>
      <c r="N2" s="280"/>
      <c r="O2" s="281"/>
      <c r="P2" s="281"/>
      <c r="Q2" s="7"/>
      <c r="R2" s="7"/>
      <c r="S2" s="7"/>
      <c r="T2" s="7"/>
      <c r="U2" s="7"/>
      <c r="V2" s="7"/>
      <c r="W2" s="7"/>
      <c r="X2" s="7"/>
      <c r="Y2" s="7"/>
    </row>
    <row r="3" spans="1:25" s="26" customFormat="1" ht="24.75" customHeight="1" thickBot="1">
      <c r="A3" s="22"/>
      <c r="B3" s="42" t="s">
        <v>432</v>
      </c>
      <c r="C3" s="43"/>
      <c r="D3" s="43"/>
      <c r="E3" s="43"/>
      <c r="F3" s="335" t="s">
        <v>576</v>
      </c>
      <c r="G3" s="278" t="s">
        <v>437</v>
      </c>
      <c r="H3" s="58">
        <f>IF(ISERROR(VLOOKUP(G3,R2:S10,2,FALSE)),"",VLOOKUP(G3,R2:S10,2,FALSE))</f>
        <v>10.54</v>
      </c>
      <c r="I3" s="44"/>
      <c r="J3" s="43"/>
      <c r="K3" s="42"/>
      <c r="L3" s="42"/>
      <c r="M3" s="42"/>
      <c r="N3" s="280"/>
      <c r="Q3" s="27"/>
      <c r="R3" s="31" t="s">
        <v>431</v>
      </c>
      <c r="S3" s="32">
        <v>10.9</v>
      </c>
      <c r="T3" s="27"/>
      <c r="U3" s="27"/>
      <c r="V3" s="31"/>
      <c r="W3" s="32"/>
      <c r="X3" s="7"/>
      <c r="Y3" s="7"/>
    </row>
    <row r="4" spans="1:25" s="26" customFormat="1" ht="24.75" customHeight="1">
      <c r="A4" s="22"/>
      <c r="B4" s="844" t="s">
        <v>585</v>
      </c>
      <c r="C4" s="1364"/>
      <c r="D4" s="1364"/>
      <c r="E4" s="1364"/>
      <c r="F4" s="1364"/>
      <c r="G4" s="1364"/>
      <c r="H4" s="1364"/>
      <c r="I4" s="1364"/>
      <c r="J4" s="1364"/>
      <c r="K4" s="1364"/>
      <c r="L4" s="1364"/>
      <c r="M4" s="1364"/>
      <c r="N4" s="22"/>
      <c r="O4" s="28"/>
      <c r="P4" s="29"/>
      <c r="Q4" s="27"/>
      <c r="R4" s="31" t="s">
        <v>433</v>
      </c>
      <c r="S4" s="32">
        <v>10.72</v>
      </c>
      <c r="T4" s="27"/>
      <c r="U4" s="27"/>
      <c r="V4" s="31"/>
      <c r="W4" s="32"/>
      <c r="X4" s="7"/>
      <c r="Y4" s="7"/>
    </row>
    <row r="5" spans="1:25" s="26" customFormat="1" ht="24.75" customHeight="1" thickBot="1">
      <c r="A5" s="22"/>
      <c r="B5" s="1365"/>
      <c r="C5" s="1365"/>
      <c r="D5" s="1365"/>
      <c r="E5" s="1365"/>
      <c r="F5" s="1365"/>
      <c r="G5" s="1365"/>
      <c r="H5" s="1365"/>
      <c r="I5" s="1365"/>
      <c r="J5" s="1365"/>
      <c r="K5" s="1365"/>
      <c r="L5" s="1365"/>
      <c r="M5" s="1365"/>
      <c r="N5" s="22"/>
      <c r="O5" s="28"/>
      <c r="P5" s="29"/>
      <c r="Q5" s="27"/>
      <c r="R5" s="31" t="s">
        <v>434</v>
      </c>
      <c r="S5" s="32">
        <v>10.68</v>
      </c>
      <c r="T5" s="27"/>
      <c r="U5" s="27"/>
      <c r="V5" s="31"/>
      <c r="W5" s="32"/>
      <c r="X5" s="7"/>
      <c r="Y5" s="7"/>
    </row>
    <row r="6" spans="1:25" s="26" customFormat="1" ht="24.75" customHeight="1">
      <c r="A6" s="22"/>
      <c r="B6" s="1366" t="s">
        <v>435</v>
      </c>
      <c r="C6" s="1367"/>
      <c r="D6" s="1367"/>
      <c r="E6" s="1367"/>
      <c r="F6" s="1367"/>
      <c r="G6" s="1367"/>
      <c r="H6" s="1368" t="s">
        <v>359</v>
      </c>
      <c r="I6" s="1368"/>
      <c r="J6" s="1369" t="s">
        <v>436</v>
      </c>
      <c r="K6" s="1369"/>
      <c r="L6" s="1370" t="s">
        <v>379</v>
      </c>
      <c r="M6" s="1371"/>
      <c r="N6" s="22"/>
      <c r="O6" s="28"/>
      <c r="P6" s="29"/>
      <c r="Q6" s="27"/>
      <c r="R6" s="31" t="s">
        <v>437</v>
      </c>
      <c r="S6" s="32">
        <v>10.54</v>
      </c>
      <c r="T6" s="27"/>
      <c r="U6" s="27"/>
      <c r="V6" s="31"/>
      <c r="W6" s="32"/>
      <c r="X6" s="7"/>
      <c r="Y6" s="7"/>
    </row>
    <row r="7" spans="1:25" s="26" customFormat="1" ht="24.75" customHeight="1">
      <c r="A7" s="22"/>
      <c r="B7" s="1372" t="s">
        <v>167</v>
      </c>
      <c r="C7" s="1373"/>
      <c r="D7" s="1373"/>
      <c r="E7" s="1373"/>
      <c r="F7" s="1373"/>
      <c r="G7" s="57" t="s">
        <v>438</v>
      </c>
      <c r="H7" s="57" t="s">
        <v>439</v>
      </c>
      <c r="I7" s="45" t="s">
        <v>440</v>
      </c>
      <c r="J7" s="46" t="s">
        <v>439</v>
      </c>
      <c r="K7" s="47" t="s">
        <v>440</v>
      </c>
      <c r="L7" s="1374"/>
      <c r="M7" s="1375"/>
      <c r="N7" s="22"/>
      <c r="O7" s="28"/>
      <c r="P7" s="29"/>
      <c r="Q7" s="27"/>
      <c r="R7" s="31" t="s">
        <v>441</v>
      </c>
      <c r="S7" s="32">
        <v>10.45</v>
      </c>
      <c r="T7" s="27"/>
      <c r="U7" s="27"/>
      <c r="V7" s="31"/>
      <c r="W7" s="32"/>
      <c r="X7" s="7"/>
      <c r="Y7" s="7"/>
    </row>
    <row r="8" spans="1:25" s="26" customFormat="1" ht="24.75" customHeight="1">
      <c r="A8" s="22"/>
      <c r="B8" s="1372" t="s">
        <v>189</v>
      </c>
      <c r="C8" s="1373"/>
      <c r="D8" s="1373"/>
      <c r="E8" s="1373"/>
      <c r="F8" s="1373"/>
      <c r="G8" s="389" t="s">
        <v>799</v>
      </c>
      <c r="H8" s="48">
        <f>IF(ISERROR(ROUNDDOWN($G8*$H$3,0)),"",ROUNDDOWN($G8*$H$3,0))</f>
        <v>1918</v>
      </c>
      <c r="I8" s="49">
        <f>IF(ISERROR(H8-ROUNDDOWN(H8/10*9,0)),"",H8-ROUNDDOWN(H8/10*9,0))</f>
        <v>192</v>
      </c>
      <c r="J8" s="50">
        <f>IF(ISERROR(ROUNDDOWN($G8*$H$3*J$6,0)),"",ROUNDDOWN($G8*$H$3*J$6,0))</f>
        <v>57548</v>
      </c>
      <c r="K8" s="50">
        <f>IF(ISERROR(J8-ROUNDDOWN(J8/10*9,0)),"",J8-ROUNDDOWN(J8/10*9,0))</f>
        <v>5755</v>
      </c>
      <c r="L8" s="1374"/>
      <c r="M8" s="1375"/>
      <c r="N8" s="22"/>
      <c r="O8" s="28"/>
      <c r="P8" s="29"/>
      <c r="Q8" s="27"/>
      <c r="R8" s="31" t="s">
        <v>442</v>
      </c>
      <c r="S8" s="32">
        <v>10.27</v>
      </c>
      <c r="T8" s="27"/>
      <c r="U8" s="27"/>
      <c r="V8" s="31"/>
      <c r="W8" s="32"/>
      <c r="X8" s="7"/>
      <c r="Y8" s="7"/>
    </row>
    <row r="9" spans="1:25" s="26" customFormat="1" ht="24.75" customHeight="1">
      <c r="A9" s="22"/>
      <c r="B9" s="1372" t="s">
        <v>190</v>
      </c>
      <c r="C9" s="1373"/>
      <c r="D9" s="1373"/>
      <c r="E9" s="1373"/>
      <c r="F9" s="1373"/>
      <c r="G9" s="389" t="s">
        <v>800</v>
      </c>
      <c r="H9" s="48">
        <f aca="true" t="shared" si="0" ref="H9:H14">IF(ISERROR(ROUNDDOWN($G9*$H$3,0)),"",ROUNDDOWN($G9*$H$3,0))</f>
        <v>3277</v>
      </c>
      <c r="I9" s="49">
        <f aca="true" t="shared" si="1" ref="I9:I14">IF(ISERROR(H9-ROUNDDOWN(H9/10*9,0)),"",H9-ROUNDDOWN(H9/10*9,0))</f>
        <v>328</v>
      </c>
      <c r="J9" s="50">
        <f aca="true" t="shared" si="2" ref="J9:J14">IF(ISERROR(ROUNDDOWN($G9*$H$3*J$6,0)),"",ROUNDDOWN($G9*$H$3*J$6,0))</f>
        <v>98338</v>
      </c>
      <c r="K9" s="50">
        <f aca="true" t="shared" si="3" ref="K9:K14">IF(ISERROR(J9-ROUNDDOWN(J9/10*9,0)),"",J9-ROUNDDOWN(J9/10*9,0))</f>
        <v>9834</v>
      </c>
      <c r="L9" s="1374"/>
      <c r="M9" s="1375"/>
      <c r="N9" s="22"/>
      <c r="O9" s="28"/>
      <c r="P9" s="29"/>
      <c r="Q9" s="27"/>
      <c r="R9" s="31" t="s">
        <v>443</v>
      </c>
      <c r="S9" s="32">
        <v>10.14</v>
      </c>
      <c r="T9" s="27"/>
      <c r="U9" s="27"/>
      <c r="V9" s="31"/>
      <c r="W9" s="32"/>
      <c r="X9" s="7"/>
      <c r="Y9" s="7"/>
    </row>
    <row r="10" spans="1:25" s="26" customFormat="1" ht="24.75" customHeight="1">
      <c r="A10" s="22"/>
      <c r="B10" s="1372" t="s">
        <v>191</v>
      </c>
      <c r="C10" s="1373"/>
      <c r="D10" s="1373"/>
      <c r="E10" s="1373"/>
      <c r="F10" s="1373"/>
      <c r="G10" s="389">
        <v>538</v>
      </c>
      <c r="H10" s="48">
        <f t="shared" si="0"/>
        <v>5670</v>
      </c>
      <c r="I10" s="49">
        <f t="shared" si="1"/>
        <v>567</v>
      </c>
      <c r="J10" s="50">
        <f t="shared" si="2"/>
        <v>170115</v>
      </c>
      <c r="K10" s="50">
        <f t="shared" si="3"/>
        <v>17012</v>
      </c>
      <c r="L10" s="1374"/>
      <c r="M10" s="1375"/>
      <c r="N10" s="22"/>
      <c r="O10" s="28"/>
      <c r="P10" s="29"/>
      <c r="Q10" s="27"/>
      <c r="R10" s="31" t="s">
        <v>44</v>
      </c>
      <c r="S10" s="32">
        <v>10</v>
      </c>
      <c r="T10" s="27"/>
      <c r="U10" s="27"/>
      <c r="V10" s="31"/>
      <c r="W10" s="32"/>
      <c r="X10" s="7"/>
      <c r="Y10" s="7"/>
    </row>
    <row r="11" spans="1:25" s="26" customFormat="1" ht="24.75" customHeight="1">
      <c r="A11" s="22"/>
      <c r="B11" s="1372" t="s">
        <v>192</v>
      </c>
      <c r="C11" s="1373"/>
      <c r="D11" s="1373"/>
      <c r="E11" s="1373"/>
      <c r="F11" s="1373"/>
      <c r="G11" s="389">
        <v>604</v>
      </c>
      <c r="H11" s="48">
        <f t="shared" si="0"/>
        <v>6366</v>
      </c>
      <c r="I11" s="49">
        <f t="shared" si="1"/>
        <v>637</v>
      </c>
      <c r="J11" s="50">
        <f t="shared" si="2"/>
        <v>190984</v>
      </c>
      <c r="K11" s="50">
        <f t="shared" si="3"/>
        <v>19099</v>
      </c>
      <c r="L11" s="1374"/>
      <c r="M11" s="1375"/>
      <c r="N11" s="22"/>
      <c r="O11" s="28"/>
      <c r="P11" s="29"/>
      <c r="Q11" s="27"/>
      <c r="R11" s="27"/>
      <c r="S11" s="27"/>
      <c r="T11" s="27"/>
      <c r="U11" s="27"/>
      <c r="V11" s="27"/>
      <c r="W11" s="27"/>
      <c r="X11" s="7"/>
      <c r="Y11" s="7"/>
    </row>
    <row r="12" spans="1:25" s="26" customFormat="1" ht="24.75" customHeight="1">
      <c r="A12" s="22"/>
      <c r="B12" s="1372" t="s">
        <v>193</v>
      </c>
      <c r="C12" s="1373"/>
      <c r="D12" s="1373"/>
      <c r="E12" s="1373"/>
      <c r="F12" s="1373"/>
      <c r="G12" s="389">
        <v>674</v>
      </c>
      <c r="H12" s="48">
        <f t="shared" si="0"/>
        <v>7103</v>
      </c>
      <c r="I12" s="49">
        <f t="shared" si="1"/>
        <v>711</v>
      </c>
      <c r="J12" s="50">
        <f t="shared" si="2"/>
        <v>213118</v>
      </c>
      <c r="K12" s="50">
        <f t="shared" si="3"/>
        <v>21312</v>
      </c>
      <c r="L12" s="1374"/>
      <c r="M12" s="1375"/>
      <c r="N12" s="22"/>
      <c r="O12" s="30"/>
      <c r="P12" s="30"/>
      <c r="Q12" s="27"/>
      <c r="R12" s="27"/>
      <c r="S12" s="27"/>
      <c r="T12" s="27"/>
      <c r="U12" s="27"/>
      <c r="V12" s="27"/>
      <c r="W12" s="27"/>
      <c r="X12" s="7"/>
      <c r="Y12" s="7"/>
    </row>
    <row r="13" spans="1:25" s="34" customFormat="1" ht="24.75" customHeight="1">
      <c r="A13" s="33"/>
      <c r="B13" s="1372" t="s">
        <v>194</v>
      </c>
      <c r="C13" s="1373"/>
      <c r="D13" s="1373"/>
      <c r="E13" s="1373"/>
      <c r="F13" s="1373"/>
      <c r="G13" s="389">
        <v>738</v>
      </c>
      <c r="H13" s="48">
        <f t="shared" si="0"/>
        <v>7778</v>
      </c>
      <c r="I13" s="49">
        <f t="shared" si="1"/>
        <v>778</v>
      </c>
      <c r="J13" s="50">
        <f t="shared" si="2"/>
        <v>233355</v>
      </c>
      <c r="K13" s="50">
        <f t="shared" si="3"/>
        <v>23336</v>
      </c>
      <c r="L13" s="1374"/>
      <c r="M13" s="1375"/>
      <c r="N13" s="22"/>
      <c r="O13" s="30"/>
      <c r="P13" s="30"/>
      <c r="Q13" s="27"/>
      <c r="R13" s="27"/>
      <c r="S13" s="27"/>
      <c r="T13" s="27"/>
      <c r="U13" s="27"/>
      <c r="V13" s="27"/>
      <c r="W13" s="27"/>
      <c r="X13" s="279"/>
      <c r="Y13" s="279"/>
    </row>
    <row r="14" spans="1:25" s="26" customFormat="1" ht="24.75" customHeight="1" thickBot="1">
      <c r="A14" s="22"/>
      <c r="B14" s="1376" t="s">
        <v>195</v>
      </c>
      <c r="C14" s="1377"/>
      <c r="D14" s="1377"/>
      <c r="E14" s="1377"/>
      <c r="F14" s="1377"/>
      <c r="G14" s="390">
        <v>807</v>
      </c>
      <c r="H14" s="48">
        <f t="shared" si="0"/>
        <v>8505</v>
      </c>
      <c r="I14" s="49">
        <f t="shared" si="1"/>
        <v>851</v>
      </c>
      <c r="J14" s="50">
        <f t="shared" si="2"/>
        <v>255173</v>
      </c>
      <c r="K14" s="50">
        <f t="shared" si="3"/>
        <v>25518</v>
      </c>
      <c r="L14" s="1374"/>
      <c r="M14" s="1375"/>
      <c r="N14" s="33"/>
      <c r="O14" s="30"/>
      <c r="P14" s="30"/>
      <c r="Q14" s="27"/>
      <c r="R14" s="31" t="s">
        <v>444</v>
      </c>
      <c r="S14" s="27">
        <v>12</v>
      </c>
      <c r="T14" s="27">
        <v>20</v>
      </c>
      <c r="U14" s="27"/>
      <c r="V14" s="31"/>
      <c r="W14" s="27"/>
      <c r="X14" s="7"/>
      <c r="Y14" s="7"/>
    </row>
    <row r="15" spans="1:25" s="26" customFormat="1" ht="24.75" customHeight="1">
      <c r="A15" s="22"/>
      <c r="B15" s="1366"/>
      <c r="C15" s="1367"/>
      <c r="D15" s="1367"/>
      <c r="E15" s="1367"/>
      <c r="F15" s="51"/>
      <c r="G15" s="52"/>
      <c r="H15" s="1368" t="s">
        <v>359</v>
      </c>
      <c r="I15" s="1368"/>
      <c r="J15" s="1369" t="s">
        <v>436</v>
      </c>
      <c r="K15" s="1369"/>
      <c r="L15" s="1252"/>
      <c r="M15" s="1253"/>
      <c r="N15" s="22"/>
      <c r="O15" s="28"/>
      <c r="P15" s="30"/>
      <c r="Q15" s="27"/>
      <c r="R15" s="31" t="s">
        <v>445</v>
      </c>
      <c r="S15" s="27">
        <v>10</v>
      </c>
      <c r="T15" s="27"/>
      <c r="U15" s="27"/>
      <c r="V15" s="31"/>
      <c r="W15" s="27"/>
      <c r="X15" s="7"/>
      <c r="Y15" s="7"/>
    </row>
    <row r="16" spans="1:25" ht="24.75" customHeight="1">
      <c r="A16" s="22"/>
      <c r="B16" s="1378" t="s">
        <v>446</v>
      </c>
      <c r="C16" s="1379"/>
      <c r="D16" s="1379"/>
      <c r="E16" s="1380"/>
      <c r="F16" s="53" t="s">
        <v>447</v>
      </c>
      <c r="G16" s="57" t="s">
        <v>448</v>
      </c>
      <c r="H16" s="45" t="s">
        <v>439</v>
      </c>
      <c r="I16" s="45" t="s">
        <v>440</v>
      </c>
      <c r="J16" s="45" t="s">
        <v>439</v>
      </c>
      <c r="K16" s="47" t="s">
        <v>440</v>
      </c>
      <c r="L16" s="1087" t="s">
        <v>449</v>
      </c>
      <c r="M16" s="1381"/>
      <c r="O16" s="28"/>
      <c r="P16" s="30"/>
      <c r="Q16" s="27"/>
      <c r="R16" s="31" t="s">
        <v>49</v>
      </c>
      <c r="S16" s="27">
        <v>80</v>
      </c>
      <c r="T16" s="27" t="s">
        <v>579</v>
      </c>
      <c r="U16" s="27"/>
      <c r="V16" s="31"/>
      <c r="W16" s="27"/>
      <c r="X16" s="7"/>
      <c r="Y16" s="7"/>
    </row>
    <row r="17" spans="1:25" s="26" customFormat="1" ht="24.75" customHeight="1">
      <c r="A17" s="22"/>
      <c r="B17" s="1378" t="s">
        <v>99</v>
      </c>
      <c r="C17" s="1379"/>
      <c r="D17" s="1379"/>
      <c r="E17" s="1380"/>
      <c r="F17" s="358" t="s">
        <v>623</v>
      </c>
      <c r="G17" s="48">
        <f>IF(F17="（Ⅰ）",S14,IF(F17="（Ⅱ）",T14,""))</f>
      </c>
      <c r="H17" s="48">
        <f>IF($G17="","",ROUNDDOWN(G17*$H$3,0))</f>
      </c>
      <c r="I17" s="48">
        <f>IF(G17="","",H17-ROUNDDOWN(H17/10*9,0))</f>
      </c>
      <c r="J17" s="48">
        <f>IF(G17="","",ROUNDDOWN($G17*$H$3*J$15,0))</f>
      </c>
      <c r="K17" s="48">
        <f>IF(G17="","",J17-ROUNDDOWN(J17/10*9,0))</f>
      </c>
      <c r="L17" s="1382"/>
      <c r="M17" s="1383"/>
      <c r="N17" s="22"/>
      <c r="O17" s="28"/>
      <c r="P17" s="30"/>
      <c r="Q17" s="27"/>
      <c r="R17" s="28" t="s">
        <v>606</v>
      </c>
      <c r="S17" s="336">
        <v>72</v>
      </c>
      <c r="T17" s="336">
        <v>572</v>
      </c>
      <c r="U17" s="27" t="s">
        <v>614</v>
      </c>
      <c r="V17" s="31"/>
      <c r="W17" s="27"/>
      <c r="X17" s="7"/>
      <c r="Y17" s="7"/>
    </row>
    <row r="18" spans="1:25" s="26" customFormat="1" ht="24.75" customHeight="1">
      <c r="A18" s="22"/>
      <c r="B18" s="1378" t="s">
        <v>100</v>
      </c>
      <c r="C18" s="1379"/>
      <c r="D18" s="1379"/>
      <c r="E18" s="1380"/>
      <c r="F18" s="358" t="s">
        <v>666</v>
      </c>
      <c r="G18" s="48">
        <f>IF(F18="あり",S15,"")</f>
        <v>10</v>
      </c>
      <c r="H18" s="48">
        <f>IF($G18="","",ROUNDDOWN(G18*$H$3,0))</f>
        <v>105</v>
      </c>
      <c r="I18" s="48">
        <f>IF(G18="","",H18-ROUNDDOWN(H18/10*9,0))</f>
        <v>11</v>
      </c>
      <c r="J18" s="48">
        <f>IF(G18="","",ROUNDDOWN($G18*$H$3*J$15,0))</f>
        <v>3162</v>
      </c>
      <c r="K18" s="48">
        <f>IF(G18="","",J18-ROUNDDOWN(J18/10*9,0))</f>
        <v>317</v>
      </c>
      <c r="L18" s="1382"/>
      <c r="M18" s="1383"/>
      <c r="N18" s="22"/>
      <c r="O18" s="28"/>
      <c r="P18" s="30"/>
      <c r="Q18" s="27"/>
      <c r="R18" s="28" t="s">
        <v>607</v>
      </c>
      <c r="S18" s="336">
        <v>144</v>
      </c>
      <c r="T18" s="336">
        <v>644</v>
      </c>
      <c r="U18" s="27" t="s">
        <v>615</v>
      </c>
      <c r="V18" s="31"/>
      <c r="W18" s="27"/>
      <c r="X18" s="7"/>
      <c r="Y18" s="7"/>
    </row>
    <row r="19" spans="1:25" s="26" customFormat="1" ht="24.75" customHeight="1">
      <c r="A19" s="22"/>
      <c r="B19" s="1254" t="s">
        <v>101</v>
      </c>
      <c r="C19" s="801"/>
      <c r="D19" s="801"/>
      <c r="E19" s="1230"/>
      <c r="F19" s="358" t="s">
        <v>666</v>
      </c>
      <c r="G19" s="48">
        <f>IF(F19="あり",S16,"")</f>
        <v>80</v>
      </c>
      <c r="H19" s="56" t="str">
        <f>IF($G19="","","-")</f>
        <v>-</v>
      </c>
      <c r="I19" s="56" t="str">
        <f>IF($G19="","","-")</f>
        <v>-</v>
      </c>
      <c r="J19" s="48">
        <f>IF(G19="","",ROUNDDOWN($G19*$H$3,0))</f>
        <v>843</v>
      </c>
      <c r="K19" s="48">
        <f>IF(G19="","",J19-ROUNDDOWN(J19/10*9,0))</f>
        <v>85</v>
      </c>
      <c r="L19" s="1384" t="str">
        <f>IF(F19="あり",T16,"")</f>
        <v>1月につき</v>
      </c>
      <c r="M19" s="1385"/>
      <c r="N19" s="22"/>
      <c r="O19" s="28"/>
      <c r="P19" s="30"/>
      <c r="Q19" s="27"/>
      <c r="R19" s="28" t="s">
        <v>608</v>
      </c>
      <c r="S19" s="336">
        <v>680</v>
      </c>
      <c r="T19" s="336">
        <v>1180</v>
      </c>
      <c r="U19" s="27" t="s">
        <v>616</v>
      </c>
      <c r="V19" s="31"/>
      <c r="W19" s="27"/>
      <c r="X19" s="7"/>
      <c r="Y19" s="7"/>
    </row>
    <row r="20" spans="1:25" ht="24.75" customHeight="1">
      <c r="A20" s="22"/>
      <c r="B20" s="1386" t="s">
        <v>102</v>
      </c>
      <c r="C20" s="1387"/>
      <c r="D20" s="1387"/>
      <c r="E20" s="1387"/>
      <c r="F20" s="1388" t="s">
        <v>700</v>
      </c>
      <c r="G20" s="48">
        <f>IF(F20="（Ⅰ）",S17,IF(F20="（Ⅱ）",T17,""))</f>
        <v>72</v>
      </c>
      <c r="H20" s="48">
        <f aca="true" t="shared" si="4" ref="H20:H25">IF($G20="","",ROUNDDOWN(G20*$H$3,0))</f>
        <v>758</v>
      </c>
      <c r="I20" s="48">
        <f aca="true" t="shared" si="5" ref="I20:I25">IF(G20="","",H20-ROUNDDOWN(H20/10*9,0))</f>
        <v>76</v>
      </c>
      <c r="J20" s="56" t="str">
        <f aca="true" t="shared" si="6" ref="J20:K23">IF($G20="","","-")</f>
        <v>-</v>
      </c>
      <c r="K20" s="56" t="str">
        <f t="shared" si="6"/>
        <v>-</v>
      </c>
      <c r="L20" s="1391" t="str">
        <f>IF(F20="（Ⅰ）",U17,IF(F20="（Ⅱ）",U17,""))</f>
        <v>死亡日以前31日以上45日以下（最大15日間）</v>
      </c>
      <c r="M20" s="1392"/>
      <c r="O20" s="28"/>
      <c r="P20" s="30"/>
      <c r="Q20" s="27"/>
      <c r="R20" s="28" t="s">
        <v>609</v>
      </c>
      <c r="S20" s="336">
        <v>1280</v>
      </c>
      <c r="T20" s="336">
        <v>1780</v>
      </c>
      <c r="U20" s="27" t="s">
        <v>610</v>
      </c>
      <c r="V20" s="31"/>
      <c r="W20" s="27"/>
      <c r="X20" s="7"/>
      <c r="Y20" s="7"/>
    </row>
    <row r="21" spans="1:25" ht="24.75" customHeight="1">
      <c r="A21" s="22"/>
      <c r="B21" s="1386"/>
      <c r="C21" s="1387"/>
      <c r="D21" s="1387"/>
      <c r="E21" s="1387"/>
      <c r="F21" s="1389"/>
      <c r="G21" s="50">
        <f>IF(F20="（Ⅰ）",S18,IF(F20="（Ⅱ）",T18,""))</f>
        <v>144</v>
      </c>
      <c r="H21" s="50">
        <f t="shared" si="4"/>
        <v>1517</v>
      </c>
      <c r="I21" s="50">
        <f t="shared" si="5"/>
        <v>152</v>
      </c>
      <c r="J21" s="56" t="str">
        <f t="shared" si="6"/>
        <v>-</v>
      </c>
      <c r="K21" s="56" t="str">
        <f t="shared" si="6"/>
        <v>-</v>
      </c>
      <c r="L21" s="1391" t="str">
        <f>IF(F20="（Ⅰ）",U18,IF(F20="（Ⅱ）",U18,""))</f>
        <v>死亡日以前4日以上30日以下（最大27日間）</v>
      </c>
      <c r="M21" s="1392"/>
      <c r="O21" s="28"/>
      <c r="P21" s="30"/>
      <c r="Q21" s="27"/>
      <c r="R21" s="31" t="s">
        <v>451</v>
      </c>
      <c r="S21" s="336">
        <v>22</v>
      </c>
      <c r="T21" s="35">
        <v>18</v>
      </c>
      <c r="U21" s="35">
        <v>6</v>
      </c>
      <c r="V21" s="31"/>
      <c r="W21" s="27"/>
      <c r="X21" s="7"/>
      <c r="Y21" s="7"/>
    </row>
    <row r="22" spans="1:25" ht="24.75" customHeight="1">
      <c r="A22" s="22"/>
      <c r="B22" s="1386"/>
      <c r="C22" s="1387"/>
      <c r="D22" s="1387"/>
      <c r="E22" s="1387"/>
      <c r="F22" s="1389"/>
      <c r="G22" s="50">
        <f>IF(F20="（Ⅰ）",S19,IF(F20="（Ⅱ）",T19,""))</f>
        <v>680</v>
      </c>
      <c r="H22" s="50">
        <f t="shared" si="4"/>
        <v>7167</v>
      </c>
      <c r="I22" s="50">
        <f t="shared" si="5"/>
        <v>717</v>
      </c>
      <c r="J22" s="56" t="str">
        <f t="shared" si="6"/>
        <v>-</v>
      </c>
      <c r="K22" s="56" t="str">
        <f t="shared" si="6"/>
        <v>-</v>
      </c>
      <c r="L22" s="1393" t="str">
        <f>IF(F20="（Ⅰ）",U19,IF(F20="（Ⅱ）",U19,""))</f>
        <v>死亡日以前2日又は3日（最大2日間）</v>
      </c>
      <c r="M22" s="1394"/>
      <c r="O22" s="28"/>
      <c r="P22" s="30"/>
      <c r="Q22" s="27"/>
      <c r="R22" s="31" t="s">
        <v>450</v>
      </c>
      <c r="S22" s="27">
        <v>3</v>
      </c>
      <c r="T22" s="27">
        <v>4</v>
      </c>
      <c r="U22" s="27"/>
      <c r="V22" s="31"/>
      <c r="W22" s="27"/>
      <c r="X22" s="7"/>
      <c r="Y22" s="7"/>
    </row>
    <row r="23" spans="1:25" s="26" customFormat="1" ht="24.75" customHeight="1">
      <c r="A23" s="22"/>
      <c r="B23" s="1386"/>
      <c r="C23" s="1387"/>
      <c r="D23" s="1387"/>
      <c r="E23" s="1387"/>
      <c r="F23" s="1390"/>
      <c r="G23" s="50">
        <f>IF(F20="（Ⅰ）",S20,IF(F20="（Ⅱ）",T20,""))</f>
        <v>1280</v>
      </c>
      <c r="H23" s="50">
        <f t="shared" si="4"/>
        <v>13491</v>
      </c>
      <c r="I23" s="50">
        <f t="shared" si="5"/>
        <v>1350</v>
      </c>
      <c r="J23" s="56" t="str">
        <f t="shared" si="6"/>
        <v>-</v>
      </c>
      <c r="K23" s="56" t="str">
        <f t="shared" si="6"/>
        <v>-</v>
      </c>
      <c r="L23" s="1395" t="str">
        <f>IF(F20="（Ⅰ）",U20,IF(F20="（Ⅱ）",U20,""))</f>
        <v>死亡日</v>
      </c>
      <c r="M23" s="1396"/>
      <c r="N23" s="22"/>
      <c r="O23" s="28"/>
      <c r="P23" s="30"/>
      <c r="Q23" s="27"/>
      <c r="R23" s="31" t="s">
        <v>452</v>
      </c>
      <c r="S23" s="27" t="s">
        <v>586</v>
      </c>
      <c r="T23" s="27" t="s">
        <v>611</v>
      </c>
      <c r="U23" s="27"/>
      <c r="V23" s="27"/>
      <c r="W23" s="27"/>
      <c r="X23" s="7"/>
      <c r="Y23" s="7"/>
    </row>
    <row r="24" spans="1:25" ht="24.75" customHeight="1">
      <c r="A24" s="22"/>
      <c r="B24" s="837" t="s">
        <v>103</v>
      </c>
      <c r="C24" s="836"/>
      <c r="D24" s="836"/>
      <c r="E24" s="836"/>
      <c r="F24" s="358" t="s">
        <v>623</v>
      </c>
      <c r="G24" s="48">
        <f>IF(F24="（Ⅰ）",S22,IF(F24="（Ⅱ）",T22,""))</f>
      </c>
      <c r="H24" s="48">
        <f t="shared" si="4"/>
      </c>
      <c r="I24" s="48">
        <f t="shared" si="5"/>
      </c>
      <c r="J24" s="48">
        <f>IF(G24="","",ROUNDDOWN($G24*$H$3*J$15,0))</f>
      </c>
      <c r="K24" s="48">
        <f>IF(G24="","",J24-ROUNDDOWN(J24/10*9,0))</f>
      </c>
      <c r="L24" s="1397"/>
      <c r="M24" s="1398"/>
      <c r="O24" s="30"/>
      <c r="P24" s="30"/>
      <c r="Q24" s="27"/>
      <c r="R24" s="27"/>
      <c r="S24" s="27" t="s">
        <v>587</v>
      </c>
      <c r="T24" s="27" t="s">
        <v>611</v>
      </c>
      <c r="U24" s="27"/>
      <c r="V24" s="27"/>
      <c r="W24" s="27"/>
      <c r="X24" s="7"/>
      <c r="Y24" s="7"/>
    </row>
    <row r="25" spans="1:25" ht="24.75" customHeight="1">
      <c r="A25" s="22"/>
      <c r="B25" s="1399" t="s">
        <v>104</v>
      </c>
      <c r="C25" s="755"/>
      <c r="D25" s="755"/>
      <c r="E25" s="755"/>
      <c r="F25" s="358" t="s">
        <v>701</v>
      </c>
      <c r="G25" s="48">
        <f>IF(F25="（Ⅰ）",S21,IF(F25="（Ⅱ）",T21,IF(F25="（Ⅲ）",U21,"")))</f>
        <v>6</v>
      </c>
      <c r="H25" s="48">
        <f t="shared" si="4"/>
        <v>63</v>
      </c>
      <c r="I25" s="48">
        <f t="shared" si="5"/>
        <v>7</v>
      </c>
      <c r="J25" s="48">
        <f>IF(G25="","",ROUNDDOWN($G25*$H$3*J$15,0))</f>
        <v>1897</v>
      </c>
      <c r="K25" s="48">
        <f>IF(G25="","",J25-ROUNDDOWN(J25/10*9,0))</f>
        <v>190</v>
      </c>
      <c r="L25" s="1397"/>
      <c r="M25" s="1398"/>
      <c r="O25" s="30"/>
      <c r="P25" s="30"/>
      <c r="Q25" s="27"/>
      <c r="R25" s="27"/>
      <c r="S25" s="27" t="s">
        <v>588</v>
      </c>
      <c r="T25" s="27" t="s">
        <v>611</v>
      </c>
      <c r="U25" s="27"/>
      <c r="V25" s="27"/>
      <c r="W25" s="27"/>
      <c r="X25" s="7"/>
      <c r="Y25" s="7"/>
    </row>
    <row r="26" spans="1:25" ht="24.75" customHeight="1">
      <c r="A26" s="22"/>
      <c r="B26" s="276" t="s">
        <v>453</v>
      </c>
      <c r="C26" s="277"/>
      <c r="D26" s="277"/>
      <c r="E26" s="277"/>
      <c r="F26" s="360" t="s">
        <v>700</v>
      </c>
      <c r="G26" s="1400" t="str">
        <f>IF(F26="なし","-",IF(F26="（Ⅰ）",S23,IF(F26="（Ⅱ）",S24,IF(F26="（Ⅲ）",S25,IF(F26="（Ⅳ）",S26,IF(F26="（Ⅴ）",S27,""))))))</f>
        <v>（（介護予防）特定施設入居者生活介護＋加算単位数（特定処遇改善加算を除く））×8.2%</v>
      </c>
      <c r="H26" s="1401"/>
      <c r="I26" s="1401"/>
      <c r="J26" s="1401"/>
      <c r="K26" s="1402"/>
      <c r="L26" s="1403" t="str">
        <f>IF(F26="なし","-",IF(F26="（Ⅰ）",T23,IF(F26="（Ⅱ）",T24,IF(F26="（Ⅲ）",T25,IF(F26="（Ⅳ）",T26,IF(F26="（Ⅴ）",T27,""))))))</f>
        <v>1月につき</v>
      </c>
      <c r="M26" s="1404"/>
      <c r="O26" s="30"/>
      <c r="P26" s="30"/>
      <c r="Q26" s="27"/>
      <c r="R26" s="27"/>
      <c r="S26" s="27" t="s">
        <v>583</v>
      </c>
      <c r="T26" s="27" t="s">
        <v>611</v>
      </c>
      <c r="U26" s="27"/>
      <c r="V26" s="27"/>
      <c r="W26" s="27"/>
      <c r="X26" s="7"/>
      <c r="Y26" s="7"/>
    </row>
    <row r="27" spans="1:25" ht="24.75" customHeight="1">
      <c r="A27" s="22"/>
      <c r="B27" s="276" t="s">
        <v>569</v>
      </c>
      <c r="C27" s="277"/>
      <c r="D27" s="277"/>
      <c r="E27" s="277"/>
      <c r="F27" s="360" t="s">
        <v>702</v>
      </c>
      <c r="G27" s="1400" t="str">
        <f>IF(F27="なし","-",IF(F27="（Ⅰ）",S29,IF(F27="（Ⅱ）",S30,"")))</f>
        <v>（（介護予防）特定施設入居者生活介護＋加算単位数（処遇改善加算を除く））×1.2%</v>
      </c>
      <c r="H27" s="1401"/>
      <c r="I27" s="1401"/>
      <c r="J27" s="1401"/>
      <c r="K27" s="1402"/>
      <c r="L27" s="1382" t="str">
        <f>IF(F27="なし","-",IF(F27="（Ⅰ）",T29,IF(F27="（Ⅱ）",T30,"")))</f>
        <v>1月につき</v>
      </c>
      <c r="M27" s="1383"/>
      <c r="O27" s="30"/>
      <c r="P27" s="30"/>
      <c r="Q27" s="27"/>
      <c r="R27" s="27"/>
      <c r="S27" s="27" t="s">
        <v>584</v>
      </c>
      <c r="T27" s="27" t="s">
        <v>611</v>
      </c>
      <c r="U27" s="27"/>
      <c r="V27" s="27"/>
      <c r="W27" s="27"/>
      <c r="X27" s="7"/>
      <c r="Y27" s="7"/>
    </row>
    <row r="28" spans="1:25" ht="24.75" customHeight="1">
      <c r="A28" s="22"/>
      <c r="B28" s="1410" t="s">
        <v>888</v>
      </c>
      <c r="C28" s="1411"/>
      <c r="D28" s="1411"/>
      <c r="E28" s="1412"/>
      <c r="F28" s="434" t="s">
        <v>666</v>
      </c>
      <c r="G28" s="1413" t="s">
        <v>889</v>
      </c>
      <c r="H28" s="1414"/>
      <c r="I28" s="1414"/>
      <c r="J28" s="1414"/>
      <c r="K28" s="1415"/>
      <c r="L28" s="1416" t="s">
        <v>579</v>
      </c>
      <c r="M28" s="1417"/>
      <c r="O28" s="336"/>
      <c r="P28" s="336"/>
      <c r="Q28" s="27"/>
      <c r="R28" s="27"/>
      <c r="S28" s="27"/>
      <c r="T28" s="27"/>
      <c r="U28" s="27"/>
      <c r="V28" s="27"/>
      <c r="W28" s="27"/>
      <c r="X28" s="7"/>
      <c r="Y28" s="7"/>
    </row>
    <row r="29" spans="1:25" ht="24.75" customHeight="1">
      <c r="A29" s="22"/>
      <c r="B29" s="1378" t="s">
        <v>555</v>
      </c>
      <c r="C29" s="1379"/>
      <c r="D29" s="1379"/>
      <c r="E29" s="1380"/>
      <c r="F29" s="358" t="s">
        <v>623</v>
      </c>
      <c r="G29" s="48">
        <f>IF(F29="（Ⅰ）",S31,IF(F29="（Ⅱ）",T31,""))</f>
      </c>
      <c r="H29" s="48">
        <f>IF($G29="","",ROUNDDOWN(G29*$H$3,0))</f>
      </c>
      <c r="I29" s="48">
        <f>IF(G29="","",H29-ROUNDDOWN(H29/10*9,0))</f>
      </c>
      <c r="J29" s="48">
        <f>IF(G29="","",ROUNDDOWN($G29*$H$3*J$15,0))</f>
      </c>
      <c r="K29" s="48">
        <f aca="true" t="shared" si="7" ref="K29:K35">IF(G29="","",J29-ROUNDDOWN(J29/10*9,0))</f>
      </c>
      <c r="L29" s="1397"/>
      <c r="M29" s="1383"/>
      <c r="O29" s="30"/>
      <c r="P29" s="30"/>
      <c r="Q29" s="27"/>
      <c r="R29" s="31" t="s">
        <v>580</v>
      </c>
      <c r="S29" s="27" t="s">
        <v>582</v>
      </c>
      <c r="T29" s="27" t="s">
        <v>611</v>
      </c>
      <c r="U29" s="27"/>
      <c r="V29" s="27"/>
      <c r="W29" s="27"/>
      <c r="X29" s="7"/>
      <c r="Y29" s="7"/>
    </row>
    <row r="30" spans="1:25" ht="24.75" customHeight="1">
      <c r="A30" s="22"/>
      <c r="B30" s="1378" t="s">
        <v>577</v>
      </c>
      <c r="C30" s="1405"/>
      <c r="D30" s="1405"/>
      <c r="E30" s="1406"/>
      <c r="F30" s="358" t="s">
        <v>623</v>
      </c>
      <c r="G30" s="1407">
        <f aca="true" t="shared" si="8" ref="G30:G35">IF(F30="あり",S32,"")</f>
      </c>
      <c r="H30" s="1408"/>
      <c r="I30" s="1408"/>
      <c r="J30" s="1408"/>
      <c r="K30" s="1409"/>
      <c r="L30" s="341"/>
      <c r="M30" s="340"/>
      <c r="O30" s="30"/>
      <c r="P30" s="30"/>
      <c r="Q30" s="27"/>
      <c r="R30" s="27"/>
      <c r="S30" s="27" t="s">
        <v>581</v>
      </c>
      <c r="T30" s="27" t="s">
        <v>611</v>
      </c>
      <c r="U30" s="27"/>
      <c r="V30" s="27"/>
      <c r="W30" s="27"/>
      <c r="X30" s="7"/>
      <c r="Y30" s="7"/>
    </row>
    <row r="31" spans="1:25" ht="24.75" customHeight="1">
      <c r="A31" s="22"/>
      <c r="B31" s="54" t="s">
        <v>556</v>
      </c>
      <c r="C31" s="55"/>
      <c r="D31" s="55"/>
      <c r="E31" s="55"/>
      <c r="F31" s="358" t="s">
        <v>702</v>
      </c>
      <c r="G31" s="48">
        <f>IF(F31="（Ⅰ）",S33,IF(F31="（Ⅱ）",T33,""))</f>
        <v>200</v>
      </c>
      <c r="H31" s="56" t="str">
        <f>IF($G31="","","-")</f>
        <v>-</v>
      </c>
      <c r="I31" s="56" t="str">
        <f>IF($G31="","","-")</f>
        <v>-</v>
      </c>
      <c r="J31" s="48">
        <f>IF(G31="","",ROUNDDOWN($G31*$H$3,0))</f>
        <v>2108</v>
      </c>
      <c r="K31" s="48">
        <f t="shared" si="7"/>
        <v>211</v>
      </c>
      <c r="L31" s="1384">
        <f>IF(F31="個別機能訓練なし",T16,IF(F31="個別機能訓練あり",T16,""))</f>
      </c>
      <c r="M31" s="1385"/>
      <c r="O31" s="30"/>
      <c r="P31" s="30"/>
      <c r="Q31" s="27"/>
      <c r="R31" s="31" t="s">
        <v>573</v>
      </c>
      <c r="S31" s="27">
        <v>36</v>
      </c>
      <c r="T31" s="27">
        <v>22</v>
      </c>
      <c r="U31" s="27"/>
      <c r="V31" s="27"/>
      <c r="W31" s="27"/>
      <c r="X31" s="7"/>
      <c r="Y31" s="7"/>
    </row>
    <row r="32" spans="1:25" ht="24.75" customHeight="1">
      <c r="A32" s="22"/>
      <c r="B32" s="1418" t="s">
        <v>557</v>
      </c>
      <c r="C32" s="1419"/>
      <c r="D32" s="1419"/>
      <c r="E32" s="1420"/>
      <c r="F32" s="358" t="s">
        <v>666</v>
      </c>
      <c r="G32" s="48">
        <f t="shared" si="8"/>
        <v>120</v>
      </c>
      <c r="H32" s="48">
        <f>IF($G32="","",ROUNDDOWN(G32*$H$3,0))</f>
        <v>1264</v>
      </c>
      <c r="I32" s="48">
        <f>IF(G32="","",H32-ROUNDDOWN(H32/10*9,0))</f>
        <v>127</v>
      </c>
      <c r="J32" s="48">
        <f>IF(G32="","",ROUNDDOWN($G32*$H$3*J$15,0))</f>
        <v>37944</v>
      </c>
      <c r="K32" s="48">
        <f t="shared" si="7"/>
        <v>3795</v>
      </c>
      <c r="L32" s="1397"/>
      <c r="M32" s="1383"/>
      <c r="O32" s="30"/>
      <c r="P32" s="30"/>
      <c r="Q32" s="27"/>
      <c r="R32" s="31" t="s">
        <v>578</v>
      </c>
      <c r="S32" s="27" t="s">
        <v>589</v>
      </c>
      <c r="T32" s="27"/>
      <c r="U32" s="27"/>
      <c r="V32" s="27"/>
      <c r="W32" s="27"/>
      <c r="X32" s="7"/>
      <c r="Y32" s="7"/>
    </row>
    <row r="33" spans="1:25" ht="24.75" customHeight="1">
      <c r="A33" s="22"/>
      <c r="B33" s="54" t="s">
        <v>558</v>
      </c>
      <c r="C33" s="55"/>
      <c r="D33" s="55"/>
      <c r="E33" s="55"/>
      <c r="F33" s="358" t="s">
        <v>666</v>
      </c>
      <c r="G33" s="48">
        <f t="shared" si="8"/>
        <v>30</v>
      </c>
      <c r="H33" s="56" t="str">
        <f>IF($G33="","","-")</f>
        <v>-</v>
      </c>
      <c r="I33" s="56" t="str">
        <f>IF($G33="","","-")</f>
        <v>-</v>
      </c>
      <c r="J33" s="48">
        <f>IF(G33="","",ROUNDDOWN($G33*$H$3,0))</f>
        <v>316</v>
      </c>
      <c r="K33" s="48">
        <f t="shared" si="7"/>
        <v>32</v>
      </c>
      <c r="L33" s="1384" t="str">
        <f>IF(F33="あり",T16,"")</f>
        <v>1月につき</v>
      </c>
      <c r="M33" s="1385"/>
      <c r="O33" s="30"/>
      <c r="P33" s="30"/>
      <c r="Q33" s="27"/>
      <c r="R33" s="31" t="s">
        <v>574</v>
      </c>
      <c r="S33" s="27">
        <v>100</v>
      </c>
      <c r="T33" s="27">
        <v>200</v>
      </c>
      <c r="U33" s="27"/>
      <c r="V33" s="27"/>
      <c r="W33" s="27"/>
      <c r="X33" s="7"/>
      <c r="Y33" s="7"/>
    </row>
    <row r="34" spans="1:25" ht="24.75" customHeight="1">
      <c r="A34" s="22"/>
      <c r="B34" s="1421" t="s">
        <v>600</v>
      </c>
      <c r="C34" s="1422"/>
      <c r="D34" s="1422"/>
      <c r="E34" s="1423"/>
      <c r="F34" s="358" t="s">
        <v>623</v>
      </c>
      <c r="G34" s="48">
        <f>IF(F34="あり",S36,"")</f>
      </c>
      <c r="H34" s="50">
        <f>IF($G34="","",ROUNDDOWN(G34*$H$3,0))</f>
      </c>
      <c r="I34" s="50">
        <f>IF(G34="","",H34-ROUNDDOWN(H34/10*9,0))</f>
      </c>
      <c r="J34" s="56">
        <f>IF($G34="","","-")</f>
      </c>
      <c r="K34" s="56">
        <f>IF($G34="","","-")</f>
      </c>
      <c r="L34" s="1384">
        <f>IF(F34="あり",T36,"")</f>
      </c>
      <c r="M34" s="1385"/>
      <c r="O34" s="30"/>
      <c r="P34" s="30"/>
      <c r="Q34" s="27"/>
      <c r="R34" s="31" t="s">
        <v>575</v>
      </c>
      <c r="S34" s="27">
        <v>120</v>
      </c>
      <c r="T34" s="27"/>
      <c r="U34" s="27"/>
      <c r="V34" s="27"/>
      <c r="W34" s="27"/>
      <c r="X34" s="7"/>
      <c r="Y34" s="7"/>
    </row>
    <row r="35" spans="1:25" ht="24.75" customHeight="1">
      <c r="A35" s="22"/>
      <c r="B35" s="276" t="s">
        <v>559</v>
      </c>
      <c r="C35" s="277"/>
      <c r="D35" s="277"/>
      <c r="E35" s="277"/>
      <c r="F35" s="360" t="s">
        <v>666</v>
      </c>
      <c r="G35" s="283">
        <f t="shared" si="8"/>
        <v>30</v>
      </c>
      <c r="H35" s="283">
        <f>IF($G35="","",ROUNDDOWN(G35*$H$3,0))</f>
        <v>316</v>
      </c>
      <c r="I35" s="283">
        <f>IF(G35="","",H35-ROUNDDOWN(H35/10*9,0))</f>
        <v>32</v>
      </c>
      <c r="J35" s="283">
        <f>IF(G35="","",ROUNDDOWN($G35*$H$3*J$15,0))</f>
        <v>9486</v>
      </c>
      <c r="K35" s="283">
        <f t="shared" si="7"/>
        <v>949</v>
      </c>
      <c r="L35" s="1403" t="s">
        <v>560</v>
      </c>
      <c r="M35" s="1424"/>
      <c r="O35" s="30"/>
      <c r="P35" s="30"/>
      <c r="Q35" s="27"/>
      <c r="R35" s="31" t="s">
        <v>570</v>
      </c>
      <c r="S35" s="27">
        <v>30</v>
      </c>
      <c r="T35" s="27"/>
      <c r="U35" s="27"/>
      <c r="V35" s="27"/>
      <c r="W35" s="27"/>
      <c r="X35" s="7"/>
      <c r="Y35" s="7"/>
    </row>
    <row r="36" spans="2:25" ht="24.75" customHeight="1">
      <c r="B36" s="1421" t="s">
        <v>593</v>
      </c>
      <c r="C36" s="1422"/>
      <c r="D36" s="1422"/>
      <c r="E36" s="1423"/>
      <c r="F36" s="358" t="s">
        <v>700</v>
      </c>
      <c r="G36" s="48">
        <f>IF(F36="（Ⅰ）",S39,IF(F36="（Ⅱ）",T39,""))</f>
        <v>30</v>
      </c>
      <c r="H36" s="56" t="str">
        <f>IF($G36="","","-")</f>
        <v>-</v>
      </c>
      <c r="I36" s="56" t="str">
        <f>IF($G36="","","-")</f>
        <v>-</v>
      </c>
      <c r="J36" s="48">
        <f>IF(G36="","",ROUNDDOWN($G36*$H$3,0))</f>
        <v>316</v>
      </c>
      <c r="K36" s="48">
        <f>IF(G36="","",J36-ROUNDDOWN(J36/10*9,0))</f>
        <v>32</v>
      </c>
      <c r="L36" s="1395" t="str">
        <f>IF(F36="（Ⅰ）",U39,IF(F36="（Ⅱ）",U39,""))</f>
        <v>1月につき</v>
      </c>
      <c r="M36" s="1425"/>
      <c r="O36" s="30"/>
      <c r="P36" s="30"/>
      <c r="Q36" s="27"/>
      <c r="R36" s="31" t="s">
        <v>571</v>
      </c>
      <c r="S36" s="27">
        <v>20</v>
      </c>
      <c r="T36" s="27" t="s">
        <v>617</v>
      </c>
      <c r="U36" s="7"/>
      <c r="V36" s="7"/>
      <c r="W36" s="7"/>
      <c r="X36" s="7"/>
      <c r="Y36" s="7"/>
    </row>
    <row r="37" spans="2:25" ht="24.75" customHeight="1" thickBot="1">
      <c r="B37" s="1025" t="s">
        <v>592</v>
      </c>
      <c r="C37" s="1426"/>
      <c r="D37" s="1426"/>
      <c r="E37" s="1427"/>
      <c r="F37" s="359" t="s">
        <v>666</v>
      </c>
      <c r="G37" s="282">
        <f>IF(F37="あり",S38,"")</f>
        <v>40</v>
      </c>
      <c r="H37" s="337" t="str">
        <f>IF($G37="","","-")</f>
        <v>-</v>
      </c>
      <c r="I37" s="337" t="str">
        <f>IF($G37="","","-")</f>
        <v>-</v>
      </c>
      <c r="J37" s="282">
        <f>IF(G37="","",ROUNDDOWN($G37*$H$3,0))</f>
        <v>421</v>
      </c>
      <c r="K37" s="282">
        <f>IF(G37="","",J37-ROUNDDOWN(J37/10*9,0))</f>
        <v>43</v>
      </c>
      <c r="L37" s="1428" t="str">
        <f>IF(F37="あり",T38,"")</f>
        <v>1月につき</v>
      </c>
      <c r="M37" s="1429"/>
      <c r="O37" s="27"/>
      <c r="P37" s="27"/>
      <c r="Q37" s="35"/>
      <c r="R37" s="31" t="s">
        <v>572</v>
      </c>
      <c r="S37" s="27">
        <v>30</v>
      </c>
      <c r="T37" s="7"/>
      <c r="U37" s="7"/>
      <c r="V37" s="7"/>
      <c r="W37" s="7"/>
      <c r="X37" s="7"/>
      <c r="Y37" s="7"/>
    </row>
    <row r="38" spans="18:20" ht="12.75">
      <c r="R38" s="31" t="s">
        <v>612</v>
      </c>
      <c r="S38" s="27">
        <v>40</v>
      </c>
      <c r="T38" s="27" t="s">
        <v>579</v>
      </c>
    </row>
    <row r="39" spans="2:21" ht="13.5" customHeight="1">
      <c r="B39" s="1430"/>
      <c r="C39" s="1430"/>
      <c r="D39" s="1430"/>
      <c r="E39" s="1430"/>
      <c r="F39" s="1430"/>
      <c r="G39" s="1430"/>
      <c r="H39" s="1430"/>
      <c r="I39" s="1430"/>
      <c r="J39" s="1430"/>
      <c r="K39" s="1430"/>
      <c r="L39" s="1430"/>
      <c r="M39" s="1430"/>
      <c r="R39" s="28" t="s">
        <v>613</v>
      </c>
      <c r="S39" s="336">
        <v>30</v>
      </c>
      <c r="T39" s="336">
        <v>60</v>
      </c>
      <c r="U39" s="27" t="s">
        <v>579</v>
      </c>
    </row>
    <row r="40" spans="2:14" ht="13.5" customHeight="1">
      <c r="B40" s="2"/>
      <c r="C40" s="441"/>
      <c r="D40" s="441"/>
      <c r="E40" s="441"/>
      <c r="F40" s="441"/>
      <c r="G40" s="441"/>
      <c r="H40" s="441"/>
      <c r="I40" s="441"/>
      <c r="J40" s="441"/>
      <c r="K40" s="441"/>
      <c r="L40" s="441"/>
      <c r="M40" s="441"/>
      <c r="N40" s="441"/>
    </row>
    <row r="41" spans="2:13" ht="13.5" customHeight="1">
      <c r="B41" s="1430"/>
      <c r="C41" s="1430"/>
      <c r="D41" s="1430"/>
      <c r="E41" s="1430"/>
      <c r="F41" s="343"/>
      <c r="G41" s="2"/>
      <c r="H41" s="2"/>
      <c r="I41" s="2"/>
      <c r="J41" s="2"/>
      <c r="K41" s="2"/>
      <c r="L41" s="2"/>
      <c r="M41" s="2"/>
    </row>
    <row r="42" spans="2:13" ht="13.5" customHeight="1">
      <c r="B42" s="2"/>
      <c r="C42" s="342"/>
      <c r="D42" s="342"/>
      <c r="E42" s="342"/>
      <c r="F42" s="343"/>
      <c r="G42" s="2"/>
      <c r="H42" s="2"/>
      <c r="I42" s="2"/>
      <c r="J42" s="2"/>
      <c r="K42" s="2"/>
      <c r="L42" s="2"/>
      <c r="M42" s="2"/>
    </row>
    <row r="43" spans="2:14" ht="13.5" customHeight="1">
      <c r="B43" s="342"/>
      <c r="C43" s="441"/>
      <c r="D43" s="441"/>
      <c r="E43" s="441"/>
      <c r="F43" s="441"/>
      <c r="G43" s="441"/>
      <c r="H43" s="441"/>
      <c r="I43" s="441"/>
      <c r="J43" s="441"/>
      <c r="K43" s="441"/>
      <c r="L43" s="441"/>
      <c r="M43" s="441"/>
      <c r="N43" s="441"/>
    </row>
    <row r="44" spans="2:14" ht="13.5" customHeight="1">
      <c r="B44" s="1431"/>
      <c r="C44" s="1431"/>
      <c r="D44" s="1431"/>
      <c r="E44" s="1431"/>
      <c r="F44" s="1431"/>
      <c r="G44" s="1431"/>
      <c r="H44" s="1431"/>
      <c r="I44" s="1431"/>
      <c r="J44" s="1431"/>
      <c r="K44" s="1431"/>
      <c r="L44" s="1431"/>
      <c r="M44" s="1431"/>
      <c r="N44" s="1431"/>
    </row>
    <row r="45" spans="2:14" ht="13.5" customHeight="1">
      <c r="B45" s="8"/>
      <c r="C45" s="438"/>
      <c r="D45" s="438"/>
      <c r="E45" s="438"/>
      <c r="F45" s="438"/>
      <c r="G45" s="438"/>
      <c r="H45" s="438"/>
      <c r="I45" s="438"/>
      <c r="J45" s="438"/>
      <c r="K45" s="438"/>
      <c r="L45" s="438"/>
      <c r="M45" s="438"/>
      <c r="N45" s="438"/>
    </row>
    <row r="46" spans="2:13" ht="13.5" customHeight="1">
      <c r="B46" s="2"/>
      <c r="C46" s="2"/>
      <c r="D46" s="2"/>
      <c r="E46" s="2"/>
      <c r="F46" s="2"/>
      <c r="G46" s="2"/>
      <c r="H46" s="2"/>
      <c r="I46" s="2"/>
      <c r="J46" s="2"/>
      <c r="K46" s="2"/>
      <c r="L46" s="2"/>
      <c r="M46" s="2"/>
    </row>
    <row r="47" spans="2:14" ht="13.5" customHeight="1">
      <c r="B47" s="2"/>
      <c r="C47" s="441"/>
      <c r="D47" s="441"/>
      <c r="E47" s="441"/>
      <c r="F47" s="441"/>
      <c r="G47" s="441"/>
      <c r="H47" s="441"/>
      <c r="I47" s="441"/>
      <c r="J47" s="441"/>
      <c r="K47" s="441"/>
      <c r="L47" s="441"/>
      <c r="M47" s="441"/>
      <c r="N47" s="441"/>
    </row>
    <row r="48" spans="2:13" ht="13.5" customHeight="1">
      <c r="B48" s="2"/>
      <c r="C48" s="2"/>
      <c r="D48" s="2"/>
      <c r="E48" s="2"/>
      <c r="F48" s="2"/>
      <c r="G48" s="2"/>
      <c r="H48" s="2"/>
      <c r="I48" s="2"/>
      <c r="J48" s="2"/>
      <c r="K48" s="2"/>
      <c r="L48" s="2"/>
      <c r="M48" s="2"/>
    </row>
    <row r="49" spans="2:14" ht="13.5" customHeight="1">
      <c r="B49" s="2"/>
      <c r="C49" s="441"/>
      <c r="D49" s="441"/>
      <c r="E49" s="441"/>
      <c r="F49" s="441"/>
      <c r="G49" s="441"/>
      <c r="H49" s="441"/>
      <c r="I49" s="441"/>
      <c r="J49" s="441"/>
      <c r="K49" s="441"/>
      <c r="L49" s="441"/>
      <c r="M49" s="441"/>
      <c r="N49" s="441"/>
    </row>
    <row r="50" spans="2:13" ht="13.5" customHeight="1">
      <c r="B50" s="2"/>
      <c r="C50" s="2"/>
      <c r="D50" s="2"/>
      <c r="E50" s="2"/>
      <c r="F50" s="2"/>
      <c r="G50" s="2"/>
      <c r="H50" s="2"/>
      <c r="I50" s="2"/>
      <c r="J50" s="2"/>
      <c r="K50" s="2"/>
      <c r="L50" s="2"/>
      <c r="M50" s="2"/>
    </row>
    <row r="51" spans="2:14" ht="13.5" customHeight="1">
      <c r="B51" s="2"/>
      <c r="C51" s="441"/>
      <c r="D51" s="441"/>
      <c r="E51" s="441"/>
      <c r="F51" s="441"/>
      <c r="G51" s="441"/>
      <c r="H51" s="441"/>
      <c r="I51" s="441"/>
      <c r="J51" s="441"/>
      <c r="K51" s="441"/>
      <c r="L51" s="441"/>
      <c r="M51" s="441"/>
      <c r="N51" s="441"/>
    </row>
    <row r="52" spans="2:13" ht="13.5" customHeight="1">
      <c r="B52" s="2"/>
      <c r="C52" s="2"/>
      <c r="D52" s="2"/>
      <c r="E52" s="2"/>
      <c r="F52" s="2"/>
      <c r="G52" s="2"/>
      <c r="H52" s="2"/>
      <c r="I52" s="2"/>
      <c r="J52" s="2"/>
      <c r="K52" s="2"/>
      <c r="L52" s="2"/>
      <c r="M52" s="2"/>
    </row>
    <row r="53" spans="2:14" ht="13.5" customHeight="1">
      <c r="B53" s="2"/>
      <c r="C53" s="441"/>
      <c r="D53" s="441"/>
      <c r="E53" s="441"/>
      <c r="F53" s="441"/>
      <c r="G53" s="441"/>
      <c r="H53" s="441"/>
      <c r="I53" s="441"/>
      <c r="J53" s="441"/>
      <c r="K53" s="441"/>
      <c r="L53" s="441"/>
      <c r="M53" s="441"/>
      <c r="N53" s="441"/>
    </row>
    <row r="54" spans="2:14" ht="13.5" customHeight="1">
      <c r="B54" s="2"/>
      <c r="C54" s="339"/>
      <c r="D54" s="339"/>
      <c r="E54" s="339"/>
      <c r="F54" s="339"/>
      <c r="G54" s="339"/>
      <c r="H54" s="339"/>
      <c r="I54" s="339"/>
      <c r="J54" s="339"/>
      <c r="K54" s="339"/>
      <c r="L54" s="339"/>
      <c r="M54" s="339"/>
      <c r="N54" s="339"/>
    </row>
    <row r="55" spans="2:14" ht="13.5" customHeight="1">
      <c r="B55" s="2"/>
      <c r="C55" s="441"/>
      <c r="D55" s="441"/>
      <c r="E55" s="441"/>
      <c r="F55" s="441"/>
      <c r="G55" s="441"/>
      <c r="H55" s="441"/>
      <c r="I55" s="441"/>
      <c r="J55" s="441"/>
      <c r="K55" s="441"/>
      <c r="L55" s="441"/>
      <c r="M55" s="441"/>
      <c r="N55" s="441"/>
    </row>
    <row r="56" spans="2:14" ht="13.5" customHeight="1">
      <c r="B56" s="2"/>
      <c r="C56" s="339"/>
      <c r="D56" s="339"/>
      <c r="E56" s="339"/>
      <c r="F56" s="339"/>
      <c r="G56" s="339"/>
      <c r="H56" s="339"/>
      <c r="I56" s="339"/>
      <c r="J56" s="339"/>
      <c r="K56" s="339"/>
      <c r="L56" s="339"/>
      <c r="M56" s="339"/>
      <c r="N56" s="339"/>
    </row>
    <row r="57" spans="2:14" ht="13.5" customHeight="1">
      <c r="B57" s="2"/>
      <c r="C57" s="441"/>
      <c r="D57" s="441"/>
      <c r="E57" s="441"/>
      <c r="F57" s="441"/>
      <c r="G57" s="441"/>
      <c r="H57" s="441"/>
      <c r="I57" s="441"/>
      <c r="J57" s="441"/>
      <c r="K57" s="441"/>
      <c r="L57" s="441"/>
      <c r="M57" s="441"/>
      <c r="N57" s="441"/>
    </row>
    <row r="58" spans="2:13" ht="13.5" customHeight="1">
      <c r="B58" s="2"/>
      <c r="C58" s="339"/>
      <c r="D58" s="339"/>
      <c r="E58" s="339"/>
      <c r="F58" s="339"/>
      <c r="G58" s="339"/>
      <c r="H58" s="339"/>
      <c r="I58" s="339"/>
      <c r="J58" s="339"/>
      <c r="K58" s="339"/>
      <c r="L58" s="339"/>
      <c r="M58" s="339"/>
    </row>
    <row r="59" spans="2:14" ht="13.5" customHeight="1">
      <c r="B59" s="2"/>
      <c r="C59" s="441"/>
      <c r="D59" s="441"/>
      <c r="E59" s="441"/>
      <c r="F59" s="441"/>
      <c r="G59" s="441"/>
      <c r="H59" s="441"/>
      <c r="I59" s="441"/>
      <c r="J59" s="441"/>
      <c r="K59" s="441"/>
      <c r="L59" s="441"/>
      <c r="M59" s="441"/>
      <c r="N59" s="441"/>
    </row>
    <row r="60" spans="2:13" ht="13.5" customHeight="1">
      <c r="B60" s="2"/>
      <c r="C60" s="339"/>
      <c r="D60" s="339"/>
      <c r="E60" s="339"/>
      <c r="F60" s="339"/>
      <c r="G60" s="339"/>
      <c r="H60" s="339"/>
      <c r="I60" s="339"/>
      <c r="J60" s="339"/>
      <c r="K60" s="339"/>
      <c r="L60" s="339"/>
      <c r="M60" s="339"/>
    </row>
    <row r="61" spans="2:14" ht="13.5" customHeight="1">
      <c r="B61" s="2"/>
      <c r="C61" s="441"/>
      <c r="D61" s="441"/>
      <c r="E61" s="441"/>
      <c r="F61" s="441"/>
      <c r="G61" s="441"/>
      <c r="H61" s="441"/>
      <c r="I61" s="441"/>
      <c r="J61" s="441"/>
      <c r="K61" s="441"/>
      <c r="L61" s="441"/>
      <c r="M61" s="441"/>
      <c r="N61" s="441"/>
    </row>
    <row r="62" spans="2:13" ht="13.5" customHeight="1">
      <c r="B62" s="2"/>
      <c r="C62" s="339"/>
      <c r="D62" s="339"/>
      <c r="E62" s="339"/>
      <c r="F62" s="339"/>
      <c r="G62" s="339"/>
      <c r="H62" s="339"/>
      <c r="I62" s="339"/>
      <c r="J62" s="339"/>
      <c r="K62" s="339"/>
      <c r="L62" s="339"/>
      <c r="M62" s="339"/>
    </row>
    <row r="63" spans="2:14" ht="13.5" customHeight="1">
      <c r="B63" s="2"/>
      <c r="C63" s="441"/>
      <c r="D63" s="441"/>
      <c r="E63" s="441"/>
      <c r="F63" s="441"/>
      <c r="G63" s="441"/>
      <c r="H63" s="441"/>
      <c r="I63" s="441"/>
      <c r="J63" s="441"/>
      <c r="K63" s="441"/>
      <c r="L63" s="441"/>
      <c r="M63" s="441"/>
      <c r="N63" s="441"/>
    </row>
    <row r="64" spans="2:13" ht="13.5" customHeight="1">
      <c r="B64" s="2"/>
      <c r="C64" s="339"/>
      <c r="D64" s="339"/>
      <c r="E64" s="339"/>
      <c r="F64" s="339"/>
      <c r="G64" s="339"/>
      <c r="H64" s="339"/>
      <c r="I64" s="339"/>
      <c r="J64" s="339"/>
      <c r="K64" s="339"/>
      <c r="L64" s="339"/>
      <c r="M64" s="339"/>
    </row>
    <row r="65" spans="2:14" ht="13.5" customHeight="1">
      <c r="B65" s="2"/>
      <c r="C65" s="441"/>
      <c r="D65" s="441"/>
      <c r="E65" s="441"/>
      <c r="F65" s="441"/>
      <c r="G65" s="441"/>
      <c r="H65" s="441"/>
      <c r="I65" s="441"/>
      <c r="J65" s="441"/>
      <c r="K65" s="441"/>
      <c r="L65" s="441"/>
      <c r="M65" s="441"/>
      <c r="N65" s="441"/>
    </row>
    <row r="66" spans="2:13" ht="13.5" customHeight="1">
      <c r="B66" s="2"/>
      <c r="C66" s="339"/>
      <c r="D66" s="339"/>
      <c r="E66" s="339"/>
      <c r="F66" s="339"/>
      <c r="G66" s="339"/>
      <c r="H66" s="339"/>
      <c r="I66" s="339"/>
      <c r="J66" s="339"/>
      <c r="K66" s="339"/>
      <c r="L66" s="339"/>
      <c r="M66" s="339"/>
    </row>
    <row r="67" spans="2:14" ht="13.5" customHeight="1">
      <c r="B67" s="2"/>
      <c r="C67" s="441"/>
      <c r="D67" s="441"/>
      <c r="E67" s="441"/>
      <c r="F67" s="441"/>
      <c r="G67" s="441"/>
      <c r="H67" s="441"/>
      <c r="I67" s="441"/>
      <c r="J67" s="441"/>
      <c r="K67" s="441"/>
      <c r="L67" s="441"/>
      <c r="M67" s="441"/>
      <c r="N67" s="441"/>
    </row>
    <row r="68" spans="2:14" ht="13.5" customHeight="1">
      <c r="B68" s="438"/>
      <c r="C68" s="438"/>
      <c r="D68" s="438"/>
      <c r="E68" s="438"/>
      <c r="F68" s="438"/>
      <c r="G68" s="438"/>
      <c r="H68" s="438"/>
      <c r="I68" s="438"/>
      <c r="J68" s="438"/>
      <c r="K68" s="438"/>
      <c r="L68" s="438"/>
      <c r="M68" s="438"/>
      <c r="N68" s="438"/>
    </row>
    <row r="69" spans="2:14" ht="13.5" customHeight="1">
      <c r="B69" s="338"/>
      <c r="C69" s="441"/>
      <c r="D69" s="441"/>
      <c r="E69" s="441"/>
      <c r="F69" s="441"/>
      <c r="G69" s="441"/>
      <c r="H69" s="441"/>
      <c r="I69" s="441"/>
      <c r="J69" s="441"/>
      <c r="K69" s="441"/>
      <c r="L69" s="441"/>
      <c r="M69" s="441"/>
      <c r="N69" s="441"/>
    </row>
    <row r="70" spans="2:13" ht="13.5" customHeight="1">
      <c r="B70" s="2"/>
      <c r="C70" s="339"/>
      <c r="D70" s="339"/>
      <c r="E70" s="339"/>
      <c r="F70" s="339"/>
      <c r="G70" s="339"/>
      <c r="H70" s="339"/>
      <c r="I70" s="339"/>
      <c r="J70" s="339"/>
      <c r="K70" s="339"/>
      <c r="L70" s="339"/>
      <c r="M70" s="339"/>
    </row>
    <row r="71" spans="2:14" ht="13.5" customHeight="1">
      <c r="B71" s="2"/>
      <c r="C71" s="441"/>
      <c r="D71" s="441"/>
      <c r="E71" s="441"/>
      <c r="F71" s="441"/>
      <c r="G71" s="441"/>
      <c r="H71" s="441"/>
      <c r="I71" s="441"/>
      <c r="J71" s="441"/>
      <c r="K71" s="441"/>
      <c r="L71" s="441"/>
      <c r="M71" s="441"/>
      <c r="N71" s="441"/>
    </row>
    <row r="72" spans="2:13" ht="13.5" customHeight="1">
      <c r="B72" s="2"/>
      <c r="C72" s="339"/>
      <c r="D72" s="339"/>
      <c r="E72" s="339"/>
      <c r="F72" s="339"/>
      <c r="G72" s="339"/>
      <c r="H72" s="339"/>
      <c r="I72" s="339"/>
      <c r="J72" s="339"/>
      <c r="K72" s="339"/>
      <c r="L72" s="339"/>
      <c r="M72" s="339"/>
    </row>
    <row r="73" spans="2:14" ht="13.5" customHeight="1">
      <c r="B73" s="2"/>
      <c r="C73" s="441"/>
      <c r="D73" s="441"/>
      <c r="E73" s="441"/>
      <c r="F73" s="441"/>
      <c r="G73" s="441"/>
      <c r="H73" s="441"/>
      <c r="I73" s="441"/>
      <c r="J73" s="441"/>
      <c r="K73" s="441"/>
      <c r="L73" s="441"/>
      <c r="M73" s="441"/>
      <c r="N73" s="441"/>
    </row>
    <row r="74" spans="2:14" ht="13.5" customHeight="1">
      <c r="B74" s="2"/>
      <c r="C74" s="339"/>
      <c r="D74" s="339"/>
      <c r="E74" s="339"/>
      <c r="F74" s="339"/>
      <c r="G74" s="339"/>
      <c r="H74" s="339"/>
      <c r="I74" s="339"/>
      <c r="J74" s="339"/>
      <c r="K74" s="339"/>
      <c r="L74" s="339"/>
      <c r="M74" s="339"/>
      <c r="N74" s="339"/>
    </row>
    <row r="75" spans="2:14" ht="13.5" customHeight="1">
      <c r="B75" s="2"/>
      <c r="C75" s="441"/>
      <c r="D75" s="441"/>
      <c r="E75" s="441"/>
      <c r="F75" s="441"/>
      <c r="G75" s="441"/>
      <c r="H75" s="441"/>
      <c r="I75" s="441"/>
      <c r="J75" s="441"/>
      <c r="K75" s="441"/>
      <c r="L75" s="441"/>
      <c r="M75" s="441"/>
      <c r="N75" s="441"/>
    </row>
    <row r="76" spans="2:13" ht="13.5" customHeight="1">
      <c r="B76" s="2"/>
      <c r="C76" s="339"/>
      <c r="D76" s="339"/>
      <c r="E76" s="339"/>
      <c r="F76" s="339"/>
      <c r="G76" s="339"/>
      <c r="H76" s="339"/>
      <c r="I76" s="339"/>
      <c r="J76" s="339"/>
      <c r="K76" s="339"/>
      <c r="L76" s="339"/>
      <c r="M76" s="339"/>
    </row>
    <row r="77" spans="2:14" ht="13.5" customHeight="1">
      <c r="B77" s="2"/>
      <c r="C77" s="441"/>
      <c r="D77" s="441"/>
      <c r="E77" s="441"/>
      <c r="F77" s="441"/>
      <c r="G77" s="441"/>
      <c r="H77" s="441"/>
      <c r="I77" s="441"/>
      <c r="J77" s="441"/>
      <c r="K77" s="441"/>
      <c r="L77" s="441"/>
      <c r="M77" s="441"/>
      <c r="N77" s="441"/>
    </row>
    <row r="78" spans="2:13" ht="13.5" customHeight="1">
      <c r="B78" s="2"/>
      <c r="C78" s="339"/>
      <c r="D78" s="339"/>
      <c r="E78" s="339"/>
      <c r="F78" s="339"/>
      <c r="G78" s="339"/>
      <c r="H78" s="339"/>
      <c r="I78" s="339"/>
      <c r="J78" s="339"/>
      <c r="K78" s="339"/>
      <c r="L78" s="339"/>
      <c r="M78" s="339"/>
    </row>
    <row r="79" spans="2:14" ht="13.5" customHeight="1">
      <c r="B79" s="2"/>
      <c r="C79" s="441"/>
      <c r="D79" s="441"/>
      <c r="E79" s="441"/>
      <c r="F79" s="441"/>
      <c r="G79" s="441"/>
      <c r="H79" s="441"/>
      <c r="I79" s="441"/>
      <c r="J79" s="441"/>
      <c r="K79" s="441"/>
      <c r="L79" s="441"/>
      <c r="M79" s="441"/>
      <c r="N79" s="441"/>
    </row>
    <row r="80" spans="2:13" ht="13.5" customHeight="1">
      <c r="B80" s="2"/>
      <c r="C80" s="339"/>
      <c r="D80" s="339"/>
      <c r="E80" s="339"/>
      <c r="F80" s="339"/>
      <c r="G80" s="339"/>
      <c r="H80" s="339"/>
      <c r="I80" s="339"/>
      <c r="J80" s="339"/>
      <c r="K80" s="339"/>
      <c r="L80" s="339"/>
      <c r="M80" s="339"/>
    </row>
    <row r="81" spans="2:13" ht="13.5" customHeight="1">
      <c r="B81" s="2"/>
      <c r="C81" s="441"/>
      <c r="D81" s="441"/>
      <c r="E81" s="441"/>
      <c r="F81" s="441"/>
      <c r="G81" s="441"/>
      <c r="H81" s="441"/>
      <c r="I81" s="441"/>
      <c r="J81" s="441"/>
      <c r="K81" s="441"/>
      <c r="L81" s="441"/>
      <c r="M81" s="441"/>
    </row>
    <row r="82" spans="2:13" ht="13.5" customHeight="1">
      <c r="B82" s="2"/>
      <c r="C82" s="339"/>
      <c r="D82" s="339"/>
      <c r="E82" s="339"/>
      <c r="F82" s="339"/>
      <c r="G82" s="339"/>
      <c r="H82" s="339"/>
      <c r="I82" s="339"/>
      <c r="J82" s="339"/>
      <c r="K82" s="339"/>
      <c r="L82" s="339"/>
      <c r="M82" s="339"/>
    </row>
    <row r="83" spans="2:13" ht="13.5" customHeight="1">
      <c r="B83" s="2"/>
      <c r="C83" s="441"/>
      <c r="D83" s="441"/>
      <c r="E83" s="441"/>
      <c r="F83" s="441"/>
      <c r="G83" s="441"/>
      <c r="H83" s="441"/>
      <c r="I83" s="441"/>
      <c r="J83" s="441"/>
      <c r="K83" s="441"/>
      <c r="L83" s="441"/>
      <c r="M83" s="441"/>
    </row>
    <row r="84" spans="2:13" ht="13.5" customHeight="1">
      <c r="B84" s="2"/>
      <c r="C84" s="339"/>
      <c r="D84" s="339"/>
      <c r="E84" s="339"/>
      <c r="F84" s="339"/>
      <c r="G84" s="339"/>
      <c r="H84" s="339"/>
      <c r="I84" s="339"/>
      <c r="J84" s="339"/>
      <c r="K84" s="339"/>
      <c r="L84" s="339"/>
      <c r="M84" s="339"/>
    </row>
    <row r="85" spans="2:13" ht="13.5" customHeight="1">
      <c r="B85" s="2"/>
      <c r="C85" s="441"/>
      <c r="D85" s="441"/>
      <c r="E85" s="441"/>
      <c r="F85" s="441"/>
      <c r="G85" s="441"/>
      <c r="H85" s="441"/>
      <c r="I85" s="441"/>
      <c r="J85" s="441"/>
      <c r="K85" s="441"/>
      <c r="L85" s="441"/>
      <c r="M85" s="441"/>
    </row>
    <row r="86" spans="2:13" ht="13.5" customHeight="1">
      <c r="B86" s="2"/>
      <c r="C86" s="339"/>
      <c r="D86" s="339"/>
      <c r="E86" s="339"/>
      <c r="F86" s="339"/>
      <c r="G86" s="339"/>
      <c r="H86" s="339"/>
      <c r="I86" s="339"/>
      <c r="J86" s="339"/>
      <c r="K86" s="339"/>
      <c r="L86" s="339"/>
      <c r="M86" s="339"/>
    </row>
    <row r="87" spans="2:14" ht="13.5" customHeight="1">
      <c r="B87" s="2"/>
      <c r="C87" s="441"/>
      <c r="D87" s="441"/>
      <c r="E87" s="441"/>
      <c r="F87" s="441"/>
      <c r="G87" s="441"/>
      <c r="H87" s="441"/>
      <c r="I87" s="441"/>
      <c r="J87" s="441"/>
      <c r="K87" s="441"/>
      <c r="L87" s="441"/>
      <c r="M87" s="441"/>
      <c r="N87" s="441"/>
    </row>
    <row r="88" spans="2:13" ht="13.5" customHeight="1">
      <c r="B88" s="2"/>
      <c r="C88" s="339"/>
      <c r="D88" s="339"/>
      <c r="E88" s="339"/>
      <c r="F88" s="339"/>
      <c r="G88" s="339"/>
      <c r="H88" s="339"/>
      <c r="I88" s="339"/>
      <c r="J88" s="339"/>
      <c r="K88" s="339"/>
      <c r="L88" s="339"/>
      <c r="M88" s="339"/>
    </row>
    <row r="89" spans="2:14" ht="13.5" customHeight="1">
      <c r="B89" s="2"/>
      <c r="C89" s="441"/>
      <c r="D89" s="441"/>
      <c r="E89" s="441"/>
      <c r="F89" s="441"/>
      <c r="G89" s="441"/>
      <c r="H89" s="441"/>
      <c r="I89" s="441"/>
      <c r="J89" s="441"/>
      <c r="K89" s="441"/>
      <c r="L89" s="441"/>
      <c r="M89" s="441"/>
      <c r="N89" s="441"/>
    </row>
  </sheetData>
  <sheetProtection/>
  <mergeCells count="95">
    <mergeCell ref="C83:M83"/>
    <mergeCell ref="C85:M85"/>
    <mergeCell ref="C87:N87"/>
    <mergeCell ref="C89:N89"/>
    <mergeCell ref="C71:N71"/>
    <mergeCell ref="C73:N73"/>
    <mergeCell ref="C75:N75"/>
    <mergeCell ref="C77:N77"/>
    <mergeCell ref="C79:N79"/>
    <mergeCell ref="C81:M81"/>
    <mergeCell ref="C61:N61"/>
    <mergeCell ref="C63:N63"/>
    <mergeCell ref="C65:N65"/>
    <mergeCell ref="C67:N67"/>
    <mergeCell ref="B68:N68"/>
    <mergeCell ref="C69:N69"/>
    <mergeCell ref="C49:N49"/>
    <mergeCell ref="C51:N51"/>
    <mergeCell ref="C53:N53"/>
    <mergeCell ref="C55:N55"/>
    <mergeCell ref="C57:N57"/>
    <mergeCell ref="C59:N59"/>
    <mergeCell ref="C40:N40"/>
    <mergeCell ref="B41:E41"/>
    <mergeCell ref="C43:N43"/>
    <mergeCell ref="B44:N44"/>
    <mergeCell ref="C45:N45"/>
    <mergeCell ref="C47:N47"/>
    <mergeCell ref="L35:M35"/>
    <mergeCell ref="B36:E36"/>
    <mergeCell ref="L36:M36"/>
    <mergeCell ref="B37:E37"/>
    <mergeCell ref="L37:M37"/>
    <mergeCell ref="B39:M39"/>
    <mergeCell ref="L31:M31"/>
    <mergeCell ref="B32:E32"/>
    <mergeCell ref="L32:M32"/>
    <mergeCell ref="L33:M33"/>
    <mergeCell ref="B34:E34"/>
    <mergeCell ref="L34:M34"/>
    <mergeCell ref="G27:K27"/>
    <mergeCell ref="L27:M27"/>
    <mergeCell ref="B29:E29"/>
    <mergeCell ref="L29:M29"/>
    <mergeCell ref="B30:E30"/>
    <mergeCell ref="G30:K30"/>
    <mergeCell ref="B28:E28"/>
    <mergeCell ref="G28:K28"/>
    <mergeCell ref="L28:M28"/>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9 F31 F36 F20:F24">
      <formula1>"なし,（Ⅰ）,（Ⅱ）"</formula1>
    </dataValidation>
    <dataValidation type="list" allowBlank="1" showInputMessage="1" showErrorMessage="1" sqref="F30 F37 F32:F35 F18:F19 F28">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5"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P54"/>
  <sheetViews>
    <sheetView showGridLines="0" view="pageBreakPreview" zoomScale="90" zoomScaleSheetLayoutView="90" workbookViewId="0" topLeftCell="A39">
      <selection activeCell="D3" sqref="D3"/>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160" t="s">
        <v>862</v>
      </c>
      <c r="B1" s="1160"/>
      <c r="C1" s="1160"/>
      <c r="D1" s="1160"/>
      <c r="E1" s="1160"/>
      <c r="F1" s="1160"/>
      <c r="G1" s="1160"/>
      <c r="H1" s="1160"/>
    </row>
    <row r="2" spans="1:16" ht="21" customHeight="1">
      <c r="A2" s="1479" t="s">
        <v>801</v>
      </c>
      <c r="B2" s="1479"/>
      <c r="C2" s="1479"/>
      <c r="D2" s="1479"/>
      <c r="E2" s="1479"/>
      <c r="F2" s="1479"/>
      <c r="G2" s="1479"/>
      <c r="H2" s="1479"/>
      <c r="I2" s="1479"/>
      <c r="J2" s="1479"/>
      <c r="K2" s="392"/>
      <c r="L2" s="392"/>
      <c r="M2" s="392"/>
      <c r="N2" s="392"/>
      <c r="O2" s="392"/>
      <c r="P2" s="392"/>
    </row>
    <row r="3" spans="1:16" ht="30" customHeight="1" thickBot="1">
      <c r="A3" s="391" t="s">
        <v>802</v>
      </c>
      <c r="B3" s="392"/>
      <c r="C3" s="392"/>
      <c r="D3" s="392"/>
      <c r="E3" s="392"/>
      <c r="F3" s="392"/>
      <c r="G3" s="392"/>
      <c r="H3" s="392"/>
      <c r="I3" s="392"/>
      <c r="J3" s="392"/>
      <c r="K3" s="392"/>
      <c r="L3" s="392"/>
      <c r="M3" s="392"/>
      <c r="N3" s="392"/>
      <c r="O3" s="392"/>
      <c r="P3" s="392"/>
    </row>
    <row r="4" spans="1:16" ht="30" customHeight="1">
      <c r="A4" s="1476"/>
      <c r="B4" s="1474"/>
      <c r="C4" s="1477" t="s">
        <v>803</v>
      </c>
      <c r="D4" s="1478"/>
      <c r="E4" s="1474" t="s">
        <v>804</v>
      </c>
      <c r="F4" s="1474"/>
      <c r="G4" s="1474" t="s">
        <v>805</v>
      </c>
      <c r="H4" s="1474"/>
      <c r="I4" s="1474" t="s">
        <v>806</v>
      </c>
      <c r="J4" s="1474"/>
      <c r="K4" s="1474" t="s">
        <v>807</v>
      </c>
      <c r="L4" s="1475"/>
      <c r="M4" s="392"/>
      <c r="N4" s="393" t="s">
        <v>808</v>
      </c>
      <c r="O4" s="393" t="s">
        <v>809</v>
      </c>
      <c r="P4" s="393" t="s">
        <v>810</v>
      </c>
    </row>
    <row r="5" spans="1:16" ht="30" customHeight="1">
      <c r="A5" s="1480" t="s">
        <v>811</v>
      </c>
      <c r="B5" s="1481"/>
      <c r="C5" s="394">
        <v>182</v>
      </c>
      <c r="D5" s="395" t="s">
        <v>812</v>
      </c>
      <c r="E5" s="1446">
        <f>IF(C5="","",ROUNDDOWN(C5*10.54*30,0))</f>
        <v>57548</v>
      </c>
      <c r="F5" s="1447"/>
      <c r="G5" s="1448">
        <f>E5-N5</f>
        <v>5755</v>
      </c>
      <c r="H5" s="1449"/>
      <c r="I5" s="1448">
        <f>E5-O5</f>
        <v>11510</v>
      </c>
      <c r="J5" s="1449"/>
      <c r="K5" s="1450">
        <f>E5-P5</f>
        <v>17265</v>
      </c>
      <c r="L5" s="1451"/>
      <c r="M5" s="392"/>
      <c r="N5" s="396">
        <f aca="true" t="shared" si="0" ref="N5:N11">ROUNDDOWN(E5*0.9,0)</f>
        <v>51793</v>
      </c>
      <c r="O5" s="396">
        <f aca="true" t="shared" si="1" ref="O5:O11">ROUNDDOWN(E5*0.8,0)</f>
        <v>46038</v>
      </c>
      <c r="P5" s="396">
        <f aca="true" t="shared" si="2" ref="P5:P11">ROUNDDOWN(E5*0.7,0)</f>
        <v>40283</v>
      </c>
    </row>
    <row r="6" spans="1:16" ht="30" customHeight="1">
      <c r="A6" s="1480" t="s">
        <v>813</v>
      </c>
      <c r="B6" s="1481"/>
      <c r="C6" s="394">
        <v>311</v>
      </c>
      <c r="D6" s="395" t="s">
        <v>812</v>
      </c>
      <c r="E6" s="1446">
        <f aca="true" t="shared" si="3" ref="E6:E11">IF(C6="","",ROUNDDOWN(C6*10.54*30,0))</f>
        <v>98338</v>
      </c>
      <c r="F6" s="1447"/>
      <c r="G6" s="1448">
        <f aca="true" t="shared" si="4" ref="G6:G11">E6-N6</f>
        <v>9834</v>
      </c>
      <c r="H6" s="1449"/>
      <c r="I6" s="1448">
        <f aca="true" t="shared" si="5" ref="I6:I11">E6-O6</f>
        <v>19668</v>
      </c>
      <c r="J6" s="1449"/>
      <c r="K6" s="1450">
        <f aca="true" t="shared" si="6" ref="K6:K11">E6-P6</f>
        <v>29502</v>
      </c>
      <c r="L6" s="1451"/>
      <c r="M6" s="392"/>
      <c r="N6" s="396">
        <f t="shared" si="0"/>
        <v>88504</v>
      </c>
      <c r="O6" s="396">
        <f t="shared" si="1"/>
        <v>78670</v>
      </c>
      <c r="P6" s="396">
        <f t="shared" si="2"/>
        <v>68836</v>
      </c>
    </row>
    <row r="7" spans="1:16" ht="30" customHeight="1">
      <c r="A7" s="1480" t="s">
        <v>814</v>
      </c>
      <c r="B7" s="1481"/>
      <c r="C7" s="394">
        <v>538</v>
      </c>
      <c r="D7" s="395" t="s">
        <v>812</v>
      </c>
      <c r="E7" s="1446">
        <f t="shared" si="3"/>
        <v>170115</v>
      </c>
      <c r="F7" s="1447"/>
      <c r="G7" s="1448">
        <f t="shared" si="4"/>
        <v>17012</v>
      </c>
      <c r="H7" s="1449"/>
      <c r="I7" s="1448">
        <f t="shared" si="5"/>
        <v>34023</v>
      </c>
      <c r="J7" s="1449"/>
      <c r="K7" s="1450">
        <f t="shared" si="6"/>
        <v>51035</v>
      </c>
      <c r="L7" s="1451"/>
      <c r="M7" s="392"/>
      <c r="N7" s="396">
        <f t="shared" si="0"/>
        <v>153103</v>
      </c>
      <c r="O7" s="396">
        <f t="shared" si="1"/>
        <v>136092</v>
      </c>
      <c r="P7" s="396">
        <f t="shared" si="2"/>
        <v>119080</v>
      </c>
    </row>
    <row r="8" spans="1:16" ht="30" customHeight="1">
      <c r="A8" s="1480" t="s">
        <v>815</v>
      </c>
      <c r="B8" s="1481"/>
      <c r="C8" s="394">
        <v>604</v>
      </c>
      <c r="D8" s="395" t="s">
        <v>812</v>
      </c>
      <c r="E8" s="1446">
        <f t="shared" si="3"/>
        <v>190984</v>
      </c>
      <c r="F8" s="1447"/>
      <c r="G8" s="1448">
        <f t="shared" si="4"/>
        <v>19099</v>
      </c>
      <c r="H8" s="1449"/>
      <c r="I8" s="1448">
        <f t="shared" si="5"/>
        <v>38197</v>
      </c>
      <c r="J8" s="1449"/>
      <c r="K8" s="1450">
        <f t="shared" si="6"/>
        <v>57296</v>
      </c>
      <c r="L8" s="1451"/>
      <c r="M8" s="392"/>
      <c r="N8" s="396">
        <f t="shared" si="0"/>
        <v>171885</v>
      </c>
      <c r="O8" s="396">
        <f t="shared" si="1"/>
        <v>152787</v>
      </c>
      <c r="P8" s="396">
        <f t="shared" si="2"/>
        <v>133688</v>
      </c>
    </row>
    <row r="9" spans="1:16" ht="30" customHeight="1">
      <c r="A9" s="1480" t="s">
        <v>816</v>
      </c>
      <c r="B9" s="1481"/>
      <c r="C9" s="394">
        <v>674</v>
      </c>
      <c r="D9" s="395" t="s">
        <v>812</v>
      </c>
      <c r="E9" s="1446">
        <f t="shared" si="3"/>
        <v>213118</v>
      </c>
      <c r="F9" s="1447"/>
      <c r="G9" s="1448">
        <f t="shared" si="4"/>
        <v>21312</v>
      </c>
      <c r="H9" s="1449"/>
      <c r="I9" s="1448">
        <f t="shared" si="5"/>
        <v>42624</v>
      </c>
      <c r="J9" s="1449"/>
      <c r="K9" s="1450">
        <f t="shared" si="6"/>
        <v>63936</v>
      </c>
      <c r="L9" s="1451"/>
      <c r="M9" s="392"/>
      <c r="N9" s="396">
        <f t="shared" si="0"/>
        <v>191806</v>
      </c>
      <c r="O9" s="396">
        <f t="shared" si="1"/>
        <v>170494</v>
      </c>
      <c r="P9" s="396">
        <f t="shared" si="2"/>
        <v>149182</v>
      </c>
    </row>
    <row r="10" spans="1:16" ht="30" customHeight="1">
      <c r="A10" s="1480" t="s">
        <v>817</v>
      </c>
      <c r="B10" s="1481"/>
      <c r="C10" s="394">
        <v>738</v>
      </c>
      <c r="D10" s="395" t="s">
        <v>812</v>
      </c>
      <c r="E10" s="1446">
        <f t="shared" si="3"/>
        <v>233355</v>
      </c>
      <c r="F10" s="1447"/>
      <c r="G10" s="1448">
        <f t="shared" si="4"/>
        <v>23336</v>
      </c>
      <c r="H10" s="1449"/>
      <c r="I10" s="1448">
        <f t="shared" si="5"/>
        <v>46671</v>
      </c>
      <c r="J10" s="1449"/>
      <c r="K10" s="1450">
        <f t="shared" si="6"/>
        <v>70007</v>
      </c>
      <c r="L10" s="1451"/>
      <c r="M10" s="392"/>
      <c r="N10" s="396">
        <f t="shared" si="0"/>
        <v>210019</v>
      </c>
      <c r="O10" s="396">
        <f t="shared" si="1"/>
        <v>186684</v>
      </c>
      <c r="P10" s="396">
        <f t="shared" si="2"/>
        <v>163348</v>
      </c>
    </row>
    <row r="11" spans="1:16" ht="30" customHeight="1" thickBot="1">
      <c r="A11" s="1482" t="s">
        <v>818</v>
      </c>
      <c r="B11" s="1483"/>
      <c r="C11" s="397">
        <v>807</v>
      </c>
      <c r="D11" s="398" t="s">
        <v>812</v>
      </c>
      <c r="E11" s="1484">
        <f t="shared" si="3"/>
        <v>255173</v>
      </c>
      <c r="F11" s="1485"/>
      <c r="G11" s="1470">
        <f t="shared" si="4"/>
        <v>25518</v>
      </c>
      <c r="H11" s="1471"/>
      <c r="I11" s="1470">
        <f t="shared" si="5"/>
        <v>51035</v>
      </c>
      <c r="J11" s="1471"/>
      <c r="K11" s="1472">
        <f t="shared" si="6"/>
        <v>76552</v>
      </c>
      <c r="L11" s="1473"/>
      <c r="M11" s="392"/>
      <c r="N11" s="396">
        <f t="shared" si="0"/>
        <v>229655</v>
      </c>
      <c r="O11" s="396">
        <f t="shared" si="1"/>
        <v>204138</v>
      </c>
      <c r="P11" s="396">
        <f t="shared" si="2"/>
        <v>178621</v>
      </c>
    </row>
    <row r="12" spans="1:16" ht="30" customHeight="1">
      <c r="A12" s="399"/>
      <c r="B12" s="399"/>
      <c r="C12" s="400"/>
      <c r="D12" s="400"/>
      <c r="E12" s="401"/>
      <c r="F12" s="401"/>
      <c r="G12" s="402"/>
      <c r="H12" s="402"/>
      <c r="I12" s="402"/>
      <c r="J12" s="402"/>
      <c r="K12" s="403"/>
      <c r="L12" s="403"/>
      <c r="M12" s="392"/>
      <c r="N12" s="396"/>
      <c r="O12" s="396"/>
      <c r="P12" s="396"/>
    </row>
    <row r="13" spans="1:16" ht="30" customHeight="1" thickBot="1">
      <c r="A13" s="391" t="s">
        <v>819</v>
      </c>
      <c r="B13" s="392"/>
      <c r="C13" s="392"/>
      <c r="D13" s="392"/>
      <c r="E13" s="392"/>
      <c r="F13" s="392"/>
      <c r="G13" s="392"/>
      <c r="H13" s="392"/>
      <c r="I13" s="392"/>
      <c r="J13" s="392"/>
      <c r="K13" s="403"/>
      <c r="L13" s="403"/>
      <c r="M13" s="392"/>
      <c r="N13" s="396"/>
      <c r="O13" s="396"/>
      <c r="P13" s="396"/>
    </row>
    <row r="14" spans="1:16" ht="30" customHeight="1">
      <c r="A14" s="1476"/>
      <c r="B14" s="1474"/>
      <c r="C14" s="1477" t="s">
        <v>803</v>
      </c>
      <c r="D14" s="1478"/>
      <c r="E14" s="1474" t="s">
        <v>804</v>
      </c>
      <c r="F14" s="1474"/>
      <c r="G14" s="1474" t="s">
        <v>805</v>
      </c>
      <c r="H14" s="1474"/>
      <c r="I14" s="1474" t="s">
        <v>806</v>
      </c>
      <c r="J14" s="1474"/>
      <c r="K14" s="1474" t="s">
        <v>807</v>
      </c>
      <c r="L14" s="1475"/>
      <c r="M14" s="392"/>
      <c r="N14" s="393" t="s">
        <v>808</v>
      </c>
      <c r="O14" s="393" t="s">
        <v>809</v>
      </c>
      <c r="P14" s="393" t="s">
        <v>810</v>
      </c>
    </row>
    <row r="15" spans="1:16" ht="30" customHeight="1">
      <c r="A15" s="1462" t="s">
        <v>820</v>
      </c>
      <c r="B15" s="1463"/>
      <c r="C15" s="394">
        <v>12</v>
      </c>
      <c r="D15" s="395" t="s">
        <v>812</v>
      </c>
      <c r="E15" s="1446">
        <f>IF(C15="","",ROUNDDOWN(C15*10.54*30,0))</f>
        <v>3794</v>
      </c>
      <c r="F15" s="1447"/>
      <c r="G15" s="1448">
        <f aca="true" t="shared" si="7" ref="G15:G37">E15-N15</f>
        <v>380</v>
      </c>
      <c r="H15" s="1449"/>
      <c r="I15" s="1448">
        <f aca="true" t="shared" si="8" ref="I15:I37">E15-O15</f>
        <v>759</v>
      </c>
      <c r="J15" s="1449"/>
      <c r="K15" s="1450">
        <f aca="true" t="shared" si="9" ref="K15:K37">E15-P15</f>
        <v>1139</v>
      </c>
      <c r="L15" s="1451"/>
      <c r="M15" s="392"/>
      <c r="N15" s="396">
        <f>ROUNDDOWN(E15*0.9,0)</f>
        <v>3414</v>
      </c>
      <c r="O15" s="396">
        <f>ROUNDDOWN(E15*0.8,0)</f>
        <v>3035</v>
      </c>
      <c r="P15" s="396">
        <f>ROUNDDOWN(E15*0.7,0)</f>
        <v>2655</v>
      </c>
    </row>
    <row r="16" spans="1:16" ht="30" customHeight="1">
      <c r="A16" s="1462" t="s">
        <v>821</v>
      </c>
      <c r="B16" s="1463"/>
      <c r="C16" s="394">
        <v>20</v>
      </c>
      <c r="D16" s="395" t="s">
        <v>822</v>
      </c>
      <c r="E16" s="1446">
        <f>IF(C16="","",ROUNDDOWN(C16*10.54,0))</f>
        <v>210</v>
      </c>
      <c r="F16" s="1447"/>
      <c r="G16" s="1448">
        <f t="shared" si="7"/>
        <v>21</v>
      </c>
      <c r="H16" s="1449"/>
      <c r="I16" s="1448">
        <f t="shared" si="8"/>
        <v>42</v>
      </c>
      <c r="J16" s="1449"/>
      <c r="K16" s="1450">
        <f t="shared" si="9"/>
        <v>63</v>
      </c>
      <c r="L16" s="1451"/>
      <c r="M16" s="392"/>
      <c r="N16" s="396">
        <f aca="true" t="shared" si="10" ref="N16:N42">ROUNDDOWN(E16*0.9,0)</f>
        <v>189</v>
      </c>
      <c r="O16" s="396">
        <f aca="true" t="shared" si="11" ref="O16:O42">ROUNDDOWN(E16*0.8,0)</f>
        <v>168</v>
      </c>
      <c r="P16" s="396">
        <f aca="true" t="shared" si="12" ref="P16:P42">ROUNDDOWN(E16*0.7,0)</f>
        <v>147</v>
      </c>
    </row>
    <row r="17" spans="1:16" ht="30" customHeight="1">
      <c r="A17" s="1462" t="s">
        <v>823</v>
      </c>
      <c r="B17" s="1463"/>
      <c r="C17" s="394">
        <v>30</v>
      </c>
      <c r="D17" s="395" t="s">
        <v>822</v>
      </c>
      <c r="E17" s="1446">
        <f>IF(C17="","",ROUNDDOWN(C17*10.54,0))</f>
        <v>316</v>
      </c>
      <c r="F17" s="1447"/>
      <c r="G17" s="1448">
        <f t="shared" si="7"/>
        <v>32</v>
      </c>
      <c r="H17" s="1449"/>
      <c r="I17" s="1448">
        <f t="shared" si="8"/>
        <v>64</v>
      </c>
      <c r="J17" s="1449"/>
      <c r="K17" s="1450">
        <f t="shared" si="9"/>
        <v>95</v>
      </c>
      <c r="L17" s="1451"/>
      <c r="M17" s="392"/>
      <c r="N17" s="396">
        <f t="shared" si="10"/>
        <v>284</v>
      </c>
      <c r="O17" s="396">
        <f t="shared" si="11"/>
        <v>252</v>
      </c>
      <c r="P17" s="396">
        <f t="shared" si="12"/>
        <v>221</v>
      </c>
    </row>
    <row r="18" spans="1:16" ht="30" customHeight="1">
      <c r="A18" s="1462" t="s">
        <v>824</v>
      </c>
      <c r="B18" s="1463"/>
      <c r="C18" s="394">
        <v>60</v>
      </c>
      <c r="D18" s="395" t="s">
        <v>822</v>
      </c>
      <c r="E18" s="1446">
        <f>IF(C18="","",ROUNDDOWN(C18*10.54,0))</f>
        <v>632</v>
      </c>
      <c r="F18" s="1447"/>
      <c r="G18" s="1448">
        <f t="shared" si="7"/>
        <v>64</v>
      </c>
      <c r="H18" s="1449"/>
      <c r="I18" s="1448">
        <f t="shared" si="8"/>
        <v>127</v>
      </c>
      <c r="J18" s="1449"/>
      <c r="K18" s="1450">
        <f t="shared" si="9"/>
        <v>190</v>
      </c>
      <c r="L18" s="1451"/>
      <c r="M18" s="392"/>
      <c r="N18" s="396">
        <f t="shared" si="10"/>
        <v>568</v>
      </c>
      <c r="O18" s="396">
        <f t="shared" si="11"/>
        <v>505</v>
      </c>
      <c r="P18" s="396">
        <f t="shared" si="12"/>
        <v>442</v>
      </c>
    </row>
    <row r="19" spans="1:16" ht="30" customHeight="1">
      <c r="A19" s="1444" t="s">
        <v>825</v>
      </c>
      <c r="B19" s="1445"/>
      <c r="C19" s="394">
        <v>10</v>
      </c>
      <c r="D19" s="395" t="s">
        <v>812</v>
      </c>
      <c r="E19" s="1446">
        <f>IF(C19="","",ROUNDDOWN(C19*10.54*30,0))</f>
        <v>3162</v>
      </c>
      <c r="F19" s="1447"/>
      <c r="G19" s="1448">
        <f t="shared" si="7"/>
        <v>317</v>
      </c>
      <c r="H19" s="1449"/>
      <c r="I19" s="1448">
        <f t="shared" si="8"/>
        <v>633</v>
      </c>
      <c r="J19" s="1449"/>
      <c r="K19" s="1450">
        <f t="shared" si="9"/>
        <v>949</v>
      </c>
      <c r="L19" s="1451"/>
      <c r="M19" s="392"/>
      <c r="N19" s="396">
        <f t="shared" si="10"/>
        <v>2845</v>
      </c>
      <c r="O19" s="396">
        <f t="shared" si="11"/>
        <v>2529</v>
      </c>
      <c r="P19" s="396">
        <f t="shared" si="12"/>
        <v>2213</v>
      </c>
    </row>
    <row r="20" spans="1:16" ht="30" customHeight="1">
      <c r="A20" s="1444" t="s">
        <v>467</v>
      </c>
      <c r="B20" s="1445"/>
      <c r="C20" s="394">
        <v>80</v>
      </c>
      <c r="D20" s="395" t="s">
        <v>822</v>
      </c>
      <c r="E20" s="1446">
        <f>IF(C20="","",ROUNDDOWN(C20*10.54,0))</f>
        <v>843</v>
      </c>
      <c r="F20" s="1447"/>
      <c r="G20" s="1448">
        <f t="shared" si="7"/>
        <v>85</v>
      </c>
      <c r="H20" s="1449"/>
      <c r="I20" s="1448">
        <f t="shared" si="8"/>
        <v>169</v>
      </c>
      <c r="J20" s="1449"/>
      <c r="K20" s="1450">
        <f t="shared" si="9"/>
        <v>253</v>
      </c>
      <c r="L20" s="1451"/>
      <c r="M20" s="392"/>
      <c r="N20" s="396">
        <f t="shared" si="10"/>
        <v>758</v>
      </c>
      <c r="O20" s="396">
        <f t="shared" si="11"/>
        <v>674</v>
      </c>
      <c r="P20" s="396">
        <f t="shared" si="12"/>
        <v>590</v>
      </c>
    </row>
    <row r="21" spans="1:16" ht="30" customHeight="1">
      <c r="A21" s="1486" t="s">
        <v>826</v>
      </c>
      <c r="B21" s="1487"/>
      <c r="C21" s="404">
        <v>36</v>
      </c>
      <c r="D21" s="395" t="s">
        <v>812</v>
      </c>
      <c r="E21" s="1446">
        <f>IF(C21="","",ROUNDDOWN(C21*10.54*30,0))</f>
        <v>11383</v>
      </c>
      <c r="F21" s="1447"/>
      <c r="G21" s="1448">
        <f t="shared" si="7"/>
        <v>1139</v>
      </c>
      <c r="H21" s="1449"/>
      <c r="I21" s="1448">
        <f t="shared" si="8"/>
        <v>2277</v>
      </c>
      <c r="J21" s="1449"/>
      <c r="K21" s="1450">
        <f t="shared" si="9"/>
        <v>3415</v>
      </c>
      <c r="L21" s="1451"/>
      <c r="M21" s="392"/>
      <c r="N21" s="396">
        <f t="shared" si="10"/>
        <v>10244</v>
      </c>
      <c r="O21" s="396">
        <f t="shared" si="11"/>
        <v>9106</v>
      </c>
      <c r="P21" s="396">
        <f t="shared" si="12"/>
        <v>7968</v>
      </c>
    </row>
    <row r="22" spans="1:16" ht="30" customHeight="1">
      <c r="A22" s="1486" t="s">
        <v>827</v>
      </c>
      <c r="B22" s="1487"/>
      <c r="C22" s="404">
        <v>22</v>
      </c>
      <c r="D22" s="395" t="s">
        <v>812</v>
      </c>
      <c r="E22" s="1446">
        <f>IF(C22="","",ROUNDDOWN(C22*10.54*30,0))</f>
        <v>6956</v>
      </c>
      <c r="F22" s="1447"/>
      <c r="G22" s="1448">
        <f t="shared" si="7"/>
        <v>696</v>
      </c>
      <c r="H22" s="1449"/>
      <c r="I22" s="1448">
        <f t="shared" si="8"/>
        <v>1392</v>
      </c>
      <c r="J22" s="1449"/>
      <c r="K22" s="1450">
        <f t="shared" si="9"/>
        <v>2087</v>
      </c>
      <c r="L22" s="1451"/>
      <c r="M22" s="392"/>
      <c r="N22" s="396">
        <f t="shared" si="10"/>
        <v>6260</v>
      </c>
      <c r="O22" s="396">
        <f t="shared" si="11"/>
        <v>5564</v>
      </c>
      <c r="P22" s="396">
        <f t="shared" si="12"/>
        <v>4869</v>
      </c>
    </row>
    <row r="23" spans="1:16" ht="30" customHeight="1">
      <c r="A23" s="1488" t="s">
        <v>828</v>
      </c>
      <c r="B23" s="1487"/>
      <c r="C23" s="404">
        <v>100</v>
      </c>
      <c r="D23" s="395" t="s">
        <v>822</v>
      </c>
      <c r="E23" s="1446">
        <f>IF(C23="","",ROUNDDOWN(C23*10.54,0))</f>
        <v>1054</v>
      </c>
      <c r="F23" s="1447"/>
      <c r="G23" s="1448">
        <f t="shared" si="7"/>
        <v>106</v>
      </c>
      <c r="H23" s="1449"/>
      <c r="I23" s="1448">
        <f t="shared" si="8"/>
        <v>211</v>
      </c>
      <c r="J23" s="1449"/>
      <c r="K23" s="1450">
        <f t="shared" si="9"/>
        <v>317</v>
      </c>
      <c r="L23" s="1451"/>
      <c r="M23" s="392"/>
      <c r="N23" s="396">
        <f t="shared" si="10"/>
        <v>948</v>
      </c>
      <c r="O23" s="396">
        <f t="shared" si="11"/>
        <v>843</v>
      </c>
      <c r="P23" s="396">
        <f t="shared" si="12"/>
        <v>737</v>
      </c>
    </row>
    <row r="24" spans="1:16" ht="30" customHeight="1">
      <c r="A24" s="1488" t="s">
        <v>829</v>
      </c>
      <c r="B24" s="1487"/>
      <c r="C24" s="404">
        <v>200</v>
      </c>
      <c r="D24" s="395" t="s">
        <v>822</v>
      </c>
      <c r="E24" s="1446">
        <f>IF(C24="","",ROUNDDOWN(C24*10.54,0))</f>
        <v>2108</v>
      </c>
      <c r="F24" s="1447"/>
      <c r="G24" s="1448">
        <f t="shared" si="7"/>
        <v>211</v>
      </c>
      <c r="H24" s="1449"/>
      <c r="I24" s="1448">
        <f t="shared" si="8"/>
        <v>422</v>
      </c>
      <c r="J24" s="1449"/>
      <c r="K24" s="1450">
        <f t="shared" si="9"/>
        <v>633</v>
      </c>
      <c r="L24" s="1451"/>
      <c r="M24" s="392"/>
      <c r="N24" s="396">
        <f t="shared" si="10"/>
        <v>1897</v>
      </c>
      <c r="O24" s="396">
        <f t="shared" si="11"/>
        <v>1686</v>
      </c>
      <c r="P24" s="396">
        <f t="shared" si="12"/>
        <v>1475</v>
      </c>
    </row>
    <row r="25" spans="1:16" ht="30" customHeight="1">
      <c r="A25" s="1486" t="s">
        <v>557</v>
      </c>
      <c r="B25" s="1487"/>
      <c r="C25" s="404">
        <v>120</v>
      </c>
      <c r="D25" s="395" t="s">
        <v>812</v>
      </c>
      <c r="E25" s="1446">
        <f>IF(C25="","",ROUNDDOWN(C25*10.54*30,0))</f>
        <v>37944</v>
      </c>
      <c r="F25" s="1447"/>
      <c r="G25" s="1448">
        <f t="shared" si="7"/>
        <v>3795</v>
      </c>
      <c r="H25" s="1449"/>
      <c r="I25" s="1448">
        <f t="shared" si="8"/>
        <v>7589</v>
      </c>
      <c r="J25" s="1449"/>
      <c r="K25" s="1450">
        <f t="shared" si="9"/>
        <v>11384</v>
      </c>
      <c r="L25" s="1451"/>
      <c r="M25" s="392"/>
      <c r="N25" s="396">
        <f t="shared" si="10"/>
        <v>34149</v>
      </c>
      <c r="O25" s="396">
        <f t="shared" si="11"/>
        <v>30355</v>
      </c>
      <c r="P25" s="396">
        <f t="shared" si="12"/>
        <v>26560</v>
      </c>
    </row>
    <row r="26" spans="1:16" ht="30" customHeight="1">
      <c r="A26" s="1486" t="s">
        <v>558</v>
      </c>
      <c r="B26" s="1487"/>
      <c r="C26" s="404">
        <v>30</v>
      </c>
      <c r="D26" s="395" t="s">
        <v>822</v>
      </c>
      <c r="E26" s="1446">
        <f>IF(C26="","",ROUNDDOWN(C26*10.54,0))</f>
        <v>316</v>
      </c>
      <c r="F26" s="1447"/>
      <c r="G26" s="1448">
        <f t="shared" si="7"/>
        <v>32</v>
      </c>
      <c r="H26" s="1449"/>
      <c r="I26" s="1448">
        <f t="shared" si="8"/>
        <v>64</v>
      </c>
      <c r="J26" s="1449"/>
      <c r="K26" s="1450">
        <f t="shared" si="9"/>
        <v>95</v>
      </c>
      <c r="L26" s="1451"/>
      <c r="M26" s="392"/>
      <c r="N26" s="396">
        <f t="shared" si="10"/>
        <v>284</v>
      </c>
      <c r="O26" s="396">
        <f t="shared" si="11"/>
        <v>252</v>
      </c>
      <c r="P26" s="396">
        <f t="shared" si="12"/>
        <v>221</v>
      </c>
    </row>
    <row r="27" spans="1:16" ht="30" customHeight="1">
      <c r="A27" s="1489" t="s">
        <v>830</v>
      </c>
      <c r="B27" s="1490"/>
      <c r="C27" s="404">
        <v>20</v>
      </c>
      <c r="D27" s="405" t="s">
        <v>831</v>
      </c>
      <c r="E27" s="1446">
        <f>IF(C27="","",ROUNDDOWN(C27*10.54,0))</f>
        <v>210</v>
      </c>
      <c r="F27" s="1447"/>
      <c r="G27" s="1448">
        <f t="shared" si="7"/>
        <v>21</v>
      </c>
      <c r="H27" s="1449"/>
      <c r="I27" s="1448">
        <f t="shared" si="8"/>
        <v>42</v>
      </c>
      <c r="J27" s="1449"/>
      <c r="K27" s="1450">
        <f t="shared" si="9"/>
        <v>63</v>
      </c>
      <c r="L27" s="1451"/>
      <c r="M27" s="392"/>
      <c r="N27" s="396">
        <f t="shared" si="10"/>
        <v>189</v>
      </c>
      <c r="O27" s="396">
        <f t="shared" si="11"/>
        <v>168</v>
      </c>
      <c r="P27" s="396">
        <f t="shared" si="12"/>
        <v>147</v>
      </c>
    </row>
    <row r="28" spans="1:16" ht="30" customHeight="1">
      <c r="A28" s="1488" t="s">
        <v>832</v>
      </c>
      <c r="B28" s="1487"/>
      <c r="C28" s="404">
        <v>30</v>
      </c>
      <c r="D28" s="395" t="s">
        <v>812</v>
      </c>
      <c r="E28" s="1446">
        <f aca="true" t="shared" si="13" ref="E28:E34">IF(C28="","",ROUNDDOWN(C28*10.54*30,0))</f>
        <v>9486</v>
      </c>
      <c r="F28" s="1447"/>
      <c r="G28" s="1448">
        <f t="shared" si="7"/>
        <v>949</v>
      </c>
      <c r="H28" s="1449"/>
      <c r="I28" s="1448">
        <f t="shared" si="8"/>
        <v>1898</v>
      </c>
      <c r="J28" s="1449"/>
      <c r="K28" s="1450">
        <f t="shared" si="9"/>
        <v>2846</v>
      </c>
      <c r="L28" s="1451"/>
      <c r="M28" s="392"/>
      <c r="N28" s="396">
        <f t="shared" si="10"/>
        <v>8537</v>
      </c>
      <c r="O28" s="396">
        <f t="shared" si="11"/>
        <v>7588</v>
      </c>
      <c r="P28" s="396">
        <f t="shared" si="12"/>
        <v>6640</v>
      </c>
    </row>
    <row r="29" spans="1:16" ht="30" customHeight="1">
      <c r="A29" s="1491" t="s">
        <v>833</v>
      </c>
      <c r="B29" s="1492"/>
      <c r="C29" s="406">
        <v>40</v>
      </c>
      <c r="D29" s="407" t="s">
        <v>822</v>
      </c>
      <c r="E29" s="1493">
        <f>IF(C29="","",ROUNDDOWN(C29*10.54,0))</f>
        <v>421</v>
      </c>
      <c r="F29" s="1494"/>
      <c r="G29" s="1466">
        <f t="shared" si="7"/>
        <v>43</v>
      </c>
      <c r="H29" s="1467"/>
      <c r="I29" s="1466">
        <f t="shared" si="8"/>
        <v>85</v>
      </c>
      <c r="J29" s="1467"/>
      <c r="K29" s="1468">
        <f t="shared" si="9"/>
        <v>127</v>
      </c>
      <c r="L29" s="1469"/>
      <c r="M29" s="392"/>
      <c r="N29" s="396">
        <f t="shared" si="10"/>
        <v>378</v>
      </c>
      <c r="O29" s="396">
        <f t="shared" si="11"/>
        <v>336</v>
      </c>
      <c r="P29" s="396">
        <f t="shared" si="12"/>
        <v>294</v>
      </c>
    </row>
    <row r="30" spans="1:16" ht="30" customHeight="1">
      <c r="A30" s="1464" t="s">
        <v>834</v>
      </c>
      <c r="B30" s="1465"/>
      <c r="C30" s="394">
        <v>3</v>
      </c>
      <c r="D30" s="395" t="s">
        <v>812</v>
      </c>
      <c r="E30" s="1446">
        <f t="shared" si="13"/>
        <v>948</v>
      </c>
      <c r="F30" s="1447"/>
      <c r="G30" s="1448">
        <f t="shared" si="7"/>
        <v>95</v>
      </c>
      <c r="H30" s="1449"/>
      <c r="I30" s="1448">
        <f t="shared" si="8"/>
        <v>190</v>
      </c>
      <c r="J30" s="1449"/>
      <c r="K30" s="1450">
        <f t="shared" si="9"/>
        <v>285</v>
      </c>
      <c r="L30" s="1451"/>
      <c r="M30" s="392"/>
      <c r="N30" s="396">
        <f t="shared" si="10"/>
        <v>853</v>
      </c>
      <c r="O30" s="396">
        <f t="shared" si="11"/>
        <v>758</v>
      </c>
      <c r="P30" s="396">
        <f t="shared" si="12"/>
        <v>663</v>
      </c>
    </row>
    <row r="31" spans="1:16" ht="30" customHeight="1">
      <c r="A31" s="1462" t="s">
        <v>835</v>
      </c>
      <c r="B31" s="1463"/>
      <c r="C31" s="394">
        <v>4</v>
      </c>
      <c r="D31" s="395" t="s">
        <v>812</v>
      </c>
      <c r="E31" s="1446">
        <f t="shared" si="13"/>
        <v>1264</v>
      </c>
      <c r="F31" s="1447"/>
      <c r="G31" s="1448">
        <f t="shared" si="7"/>
        <v>127</v>
      </c>
      <c r="H31" s="1449"/>
      <c r="I31" s="1448">
        <f t="shared" si="8"/>
        <v>253</v>
      </c>
      <c r="J31" s="1449"/>
      <c r="K31" s="1450">
        <f t="shared" si="9"/>
        <v>380</v>
      </c>
      <c r="L31" s="1451"/>
      <c r="M31" s="392"/>
      <c r="N31" s="396">
        <f t="shared" si="10"/>
        <v>1137</v>
      </c>
      <c r="O31" s="396">
        <f t="shared" si="11"/>
        <v>1011</v>
      </c>
      <c r="P31" s="396">
        <f t="shared" si="12"/>
        <v>884</v>
      </c>
    </row>
    <row r="32" spans="1:16" ht="30" customHeight="1">
      <c r="A32" s="1462" t="s">
        <v>836</v>
      </c>
      <c r="B32" s="1463"/>
      <c r="C32" s="394">
        <v>22</v>
      </c>
      <c r="D32" s="395" t="s">
        <v>812</v>
      </c>
      <c r="E32" s="1446">
        <f t="shared" si="13"/>
        <v>6956</v>
      </c>
      <c r="F32" s="1447"/>
      <c r="G32" s="1448">
        <f t="shared" si="7"/>
        <v>696</v>
      </c>
      <c r="H32" s="1449"/>
      <c r="I32" s="1448">
        <f t="shared" si="8"/>
        <v>1392</v>
      </c>
      <c r="J32" s="1449"/>
      <c r="K32" s="1450">
        <f t="shared" si="9"/>
        <v>2087</v>
      </c>
      <c r="L32" s="1451"/>
      <c r="M32" s="392"/>
      <c r="N32" s="396">
        <f t="shared" si="10"/>
        <v>6260</v>
      </c>
      <c r="O32" s="396">
        <f t="shared" si="11"/>
        <v>5564</v>
      </c>
      <c r="P32" s="396">
        <f t="shared" si="12"/>
        <v>4869</v>
      </c>
    </row>
    <row r="33" spans="1:16" ht="30" customHeight="1">
      <c r="A33" s="1462" t="s">
        <v>837</v>
      </c>
      <c r="B33" s="1463"/>
      <c r="C33" s="394">
        <v>18</v>
      </c>
      <c r="D33" s="395" t="s">
        <v>812</v>
      </c>
      <c r="E33" s="1446">
        <f t="shared" si="13"/>
        <v>5691</v>
      </c>
      <c r="F33" s="1447"/>
      <c r="G33" s="1448">
        <f t="shared" si="7"/>
        <v>570</v>
      </c>
      <c r="H33" s="1449"/>
      <c r="I33" s="1448">
        <f t="shared" si="8"/>
        <v>1139</v>
      </c>
      <c r="J33" s="1449"/>
      <c r="K33" s="1450">
        <f t="shared" si="9"/>
        <v>1708</v>
      </c>
      <c r="L33" s="1451"/>
      <c r="M33" s="392"/>
      <c r="N33" s="396">
        <f t="shared" si="10"/>
        <v>5121</v>
      </c>
      <c r="O33" s="396">
        <f t="shared" si="11"/>
        <v>4552</v>
      </c>
      <c r="P33" s="396">
        <f t="shared" si="12"/>
        <v>3983</v>
      </c>
    </row>
    <row r="34" spans="1:16" ht="30" customHeight="1">
      <c r="A34" s="1462" t="s">
        <v>838</v>
      </c>
      <c r="B34" s="1463"/>
      <c r="C34" s="394">
        <v>6</v>
      </c>
      <c r="D34" s="395" t="s">
        <v>812</v>
      </c>
      <c r="E34" s="1446">
        <f t="shared" si="13"/>
        <v>1897</v>
      </c>
      <c r="F34" s="1447"/>
      <c r="G34" s="1448">
        <f t="shared" si="7"/>
        <v>190</v>
      </c>
      <c r="H34" s="1449"/>
      <c r="I34" s="1448">
        <f t="shared" si="8"/>
        <v>380</v>
      </c>
      <c r="J34" s="1449"/>
      <c r="K34" s="1450">
        <f t="shared" si="9"/>
        <v>570</v>
      </c>
      <c r="L34" s="1451"/>
      <c r="M34" s="392"/>
      <c r="N34" s="396">
        <f t="shared" si="10"/>
        <v>1707</v>
      </c>
      <c r="O34" s="396">
        <f t="shared" si="11"/>
        <v>1517</v>
      </c>
      <c r="P34" s="396">
        <f t="shared" si="12"/>
        <v>1327</v>
      </c>
    </row>
    <row r="35" spans="1:16" ht="30" customHeight="1">
      <c r="A35" s="1454" t="s">
        <v>839</v>
      </c>
      <c r="B35" s="1455"/>
      <c r="C35" s="394">
        <v>72</v>
      </c>
      <c r="D35" s="395" t="s">
        <v>812</v>
      </c>
      <c r="E35" s="1456">
        <f aca="true" t="shared" si="14" ref="E35:E42">IF(C35="","",ROUNDDOWN(C35*10.54,0))</f>
        <v>758</v>
      </c>
      <c r="F35" s="1457"/>
      <c r="G35" s="1458">
        <f t="shared" si="7"/>
        <v>76</v>
      </c>
      <c r="H35" s="1459"/>
      <c r="I35" s="1458">
        <f t="shared" si="8"/>
        <v>152</v>
      </c>
      <c r="J35" s="1459"/>
      <c r="K35" s="1460">
        <f t="shared" si="9"/>
        <v>228</v>
      </c>
      <c r="L35" s="1461"/>
      <c r="M35" s="392"/>
      <c r="N35" s="396">
        <f>ROUNDDOWN(E35*0.9,0)</f>
        <v>682</v>
      </c>
      <c r="O35" s="396">
        <f t="shared" si="11"/>
        <v>606</v>
      </c>
      <c r="P35" s="396">
        <f t="shared" si="12"/>
        <v>530</v>
      </c>
    </row>
    <row r="36" spans="1:16" ht="30" customHeight="1">
      <c r="A36" s="1454" t="s">
        <v>840</v>
      </c>
      <c r="B36" s="1455"/>
      <c r="C36" s="394">
        <v>144</v>
      </c>
      <c r="D36" s="395" t="s">
        <v>812</v>
      </c>
      <c r="E36" s="1456">
        <f t="shared" si="14"/>
        <v>1517</v>
      </c>
      <c r="F36" s="1457"/>
      <c r="G36" s="1458">
        <f t="shared" si="7"/>
        <v>152</v>
      </c>
      <c r="H36" s="1459"/>
      <c r="I36" s="1458">
        <f t="shared" si="8"/>
        <v>304</v>
      </c>
      <c r="J36" s="1459"/>
      <c r="K36" s="1460">
        <f t="shared" si="9"/>
        <v>456</v>
      </c>
      <c r="L36" s="1461"/>
      <c r="M36" s="392"/>
      <c r="N36" s="396">
        <f t="shared" si="10"/>
        <v>1365</v>
      </c>
      <c r="O36" s="396">
        <f t="shared" si="11"/>
        <v>1213</v>
      </c>
      <c r="P36" s="396">
        <f t="shared" si="12"/>
        <v>1061</v>
      </c>
    </row>
    <row r="37" spans="1:16" ht="30" customHeight="1">
      <c r="A37" s="1444" t="s">
        <v>841</v>
      </c>
      <c r="B37" s="1445"/>
      <c r="C37" s="394">
        <v>680</v>
      </c>
      <c r="D37" s="395" t="s">
        <v>812</v>
      </c>
      <c r="E37" s="1456">
        <f t="shared" si="14"/>
        <v>7167</v>
      </c>
      <c r="F37" s="1457"/>
      <c r="G37" s="1458">
        <f t="shared" si="7"/>
        <v>717</v>
      </c>
      <c r="H37" s="1459"/>
      <c r="I37" s="1458">
        <f t="shared" si="8"/>
        <v>1434</v>
      </c>
      <c r="J37" s="1459"/>
      <c r="K37" s="1460">
        <f t="shared" si="9"/>
        <v>2151</v>
      </c>
      <c r="L37" s="1461"/>
      <c r="M37" s="392"/>
      <c r="N37" s="396">
        <f t="shared" si="10"/>
        <v>6450</v>
      </c>
      <c r="O37" s="396">
        <f t="shared" si="11"/>
        <v>5733</v>
      </c>
      <c r="P37" s="396">
        <f t="shared" si="12"/>
        <v>5016</v>
      </c>
    </row>
    <row r="38" spans="1:16" ht="30" customHeight="1">
      <c r="A38" s="1444" t="s">
        <v>842</v>
      </c>
      <c r="B38" s="1445"/>
      <c r="C38" s="408">
        <v>1280</v>
      </c>
      <c r="D38" s="395" t="s">
        <v>803</v>
      </c>
      <c r="E38" s="1446">
        <f t="shared" si="14"/>
        <v>13491</v>
      </c>
      <c r="F38" s="1447"/>
      <c r="G38" s="1448">
        <f>E38-N38</f>
        <v>1350</v>
      </c>
      <c r="H38" s="1449"/>
      <c r="I38" s="1448">
        <f>E38-O38</f>
        <v>2699</v>
      </c>
      <c r="J38" s="1449"/>
      <c r="K38" s="1450">
        <f>E38-P38</f>
        <v>4048</v>
      </c>
      <c r="L38" s="1451"/>
      <c r="M38" s="392"/>
      <c r="N38" s="396">
        <f>ROUNDDOWN(E38*0.9,0)</f>
        <v>12141</v>
      </c>
      <c r="O38" s="396">
        <f>ROUNDDOWN(E38*0.8,0)</f>
        <v>10792</v>
      </c>
      <c r="P38" s="396">
        <f>ROUNDDOWN(E38*0.7,0)</f>
        <v>9443</v>
      </c>
    </row>
    <row r="39" spans="1:16" ht="30" customHeight="1">
      <c r="A39" s="1454" t="s">
        <v>843</v>
      </c>
      <c r="B39" s="1455"/>
      <c r="C39" s="394">
        <v>572</v>
      </c>
      <c r="D39" s="395" t="s">
        <v>812</v>
      </c>
      <c r="E39" s="1456">
        <f t="shared" si="14"/>
        <v>6028</v>
      </c>
      <c r="F39" s="1457"/>
      <c r="G39" s="1458">
        <f>E39-N39</f>
        <v>603</v>
      </c>
      <c r="H39" s="1459"/>
      <c r="I39" s="1458">
        <f>E39-O39</f>
        <v>1206</v>
      </c>
      <c r="J39" s="1459"/>
      <c r="K39" s="1460">
        <f>E39-P39</f>
        <v>1809</v>
      </c>
      <c r="L39" s="1461"/>
      <c r="M39" s="392"/>
      <c r="N39" s="396">
        <f t="shared" si="10"/>
        <v>5425</v>
      </c>
      <c r="O39" s="396">
        <f t="shared" si="11"/>
        <v>4822</v>
      </c>
      <c r="P39" s="396">
        <f t="shared" si="12"/>
        <v>4219</v>
      </c>
    </row>
    <row r="40" spans="1:16" ht="30" customHeight="1">
      <c r="A40" s="1454" t="s">
        <v>844</v>
      </c>
      <c r="B40" s="1455"/>
      <c r="C40" s="394">
        <v>644</v>
      </c>
      <c r="D40" s="395" t="s">
        <v>812</v>
      </c>
      <c r="E40" s="1456">
        <f t="shared" si="14"/>
        <v>6787</v>
      </c>
      <c r="F40" s="1457"/>
      <c r="G40" s="1458">
        <f>E40-N40</f>
        <v>679</v>
      </c>
      <c r="H40" s="1459"/>
      <c r="I40" s="1458">
        <f>E40-O40</f>
        <v>1358</v>
      </c>
      <c r="J40" s="1459"/>
      <c r="K40" s="1460">
        <f>E40-P40</f>
        <v>2037</v>
      </c>
      <c r="L40" s="1461"/>
      <c r="M40" s="392"/>
      <c r="N40" s="396">
        <f t="shared" si="10"/>
        <v>6108</v>
      </c>
      <c r="O40" s="396">
        <f t="shared" si="11"/>
        <v>5429</v>
      </c>
      <c r="P40" s="396">
        <f t="shared" si="12"/>
        <v>4750</v>
      </c>
    </row>
    <row r="41" spans="1:16" ht="30" customHeight="1">
      <c r="A41" s="1444" t="s">
        <v>845</v>
      </c>
      <c r="B41" s="1445"/>
      <c r="C41" s="394">
        <v>1180</v>
      </c>
      <c r="D41" s="395" t="s">
        <v>812</v>
      </c>
      <c r="E41" s="1456">
        <f t="shared" si="14"/>
        <v>12437</v>
      </c>
      <c r="F41" s="1457"/>
      <c r="G41" s="1458">
        <f>E41-N41</f>
        <v>1244</v>
      </c>
      <c r="H41" s="1459"/>
      <c r="I41" s="1458">
        <f>E41-O41</f>
        <v>2488</v>
      </c>
      <c r="J41" s="1459"/>
      <c r="K41" s="1460">
        <f>E41-P41</f>
        <v>3732</v>
      </c>
      <c r="L41" s="1461"/>
      <c r="M41" s="392"/>
      <c r="N41" s="396">
        <f t="shared" si="10"/>
        <v>11193</v>
      </c>
      <c r="O41" s="396">
        <f t="shared" si="11"/>
        <v>9949</v>
      </c>
      <c r="P41" s="396">
        <f t="shared" si="12"/>
        <v>8705</v>
      </c>
    </row>
    <row r="42" spans="1:16" ht="30" customHeight="1">
      <c r="A42" s="1444" t="s">
        <v>846</v>
      </c>
      <c r="B42" s="1445"/>
      <c r="C42" s="408">
        <v>1780</v>
      </c>
      <c r="D42" s="395" t="s">
        <v>803</v>
      </c>
      <c r="E42" s="1446">
        <f t="shared" si="14"/>
        <v>18761</v>
      </c>
      <c r="F42" s="1447"/>
      <c r="G42" s="1448">
        <f>E42-N42</f>
        <v>1877</v>
      </c>
      <c r="H42" s="1449"/>
      <c r="I42" s="1448">
        <f>E42-O42</f>
        <v>3753</v>
      </c>
      <c r="J42" s="1449"/>
      <c r="K42" s="1450">
        <f>E42-P42</f>
        <v>5629</v>
      </c>
      <c r="L42" s="1451"/>
      <c r="M42" s="392"/>
      <c r="N42" s="396">
        <f t="shared" si="10"/>
        <v>16884</v>
      </c>
      <c r="O42" s="396">
        <f t="shared" si="11"/>
        <v>15008</v>
      </c>
      <c r="P42" s="396">
        <f t="shared" si="12"/>
        <v>13132</v>
      </c>
    </row>
    <row r="43" spans="1:16" ht="30" customHeight="1">
      <c r="A43" s="1452" t="s">
        <v>847</v>
      </c>
      <c r="B43" s="1453"/>
      <c r="C43" s="1434" t="s">
        <v>848</v>
      </c>
      <c r="D43" s="1435"/>
      <c r="E43" s="1436"/>
      <c r="F43" s="1436"/>
      <c r="G43" s="1436"/>
      <c r="H43" s="1436"/>
      <c r="I43" s="1436"/>
      <c r="J43" s="1436"/>
      <c r="K43" s="1436"/>
      <c r="L43" s="980"/>
      <c r="M43" s="392"/>
      <c r="N43" s="392"/>
      <c r="O43" s="392"/>
      <c r="P43" s="392"/>
    </row>
    <row r="44" spans="1:16" ht="30" customHeight="1">
      <c r="A44" s="1432" t="s">
        <v>849</v>
      </c>
      <c r="B44" s="1433"/>
      <c r="C44" s="1434" t="s">
        <v>850</v>
      </c>
      <c r="D44" s="1435"/>
      <c r="E44" s="1436"/>
      <c r="F44" s="1436"/>
      <c r="G44" s="1436"/>
      <c r="H44" s="1436"/>
      <c r="I44" s="1436"/>
      <c r="J44" s="1436"/>
      <c r="K44" s="1436"/>
      <c r="L44" s="980"/>
      <c r="M44" s="392"/>
      <c r="N44" s="392"/>
      <c r="O44" s="392"/>
      <c r="P44" s="392"/>
    </row>
    <row r="45" spans="1:16" ht="30" customHeight="1" thickBot="1">
      <c r="A45" s="1440" t="s">
        <v>887</v>
      </c>
      <c r="B45" s="1441"/>
      <c r="C45" s="1442" t="s">
        <v>890</v>
      </c>
      <c r="D45" s="1442"/>
      <c r="E45" s="1442"/>
      <c r="F45" s="1442"/>
      <c r="G45" s="1442"/>
      <c r="H45" s="1442"/>
      <c r="I45" s="1442"/>
      <c r="J45" s="1442"/>
      <c r="K45" s="1442"/>
      <c r="L45" s="1443"/>
      <c r="M45" s="392"/>
      <c r="N45" s="392"/>
      <c r="O45" s="392"/>
      <c r="P45" s="392"/>
    </row>
    <row r="46" spans="1:16" ht="12.75">
      <c r="A46" s="1437" t="s">
        <v>851</v>
      </c>
      <c r="B46" s="1437"/>
      <c r="C46" s="1437"/>
      <c r="D46" s="1437"/>
      <c r="E46" s="1437"/>
      <c r="F46" s="1437"/>
      <c r="G46" s="1437"/>
      <c r="H46" s="1437"/>
      <c r="I46" s="1437"/>
      <c r="J46" s="1437"/>
      <c r="K46" s="1437"/>
      <c r="L46" s="1437"/>
      <c r="M46" s="392"/>
      <c r="N46" s="392"/>
      <c r="O46" s="392"/>
      <c r="P46" s="392"/>
    </row>
    <row r="47" spans="1:16" ht="12.75">
      <c r="A47" s="409"/>
      <c r="B47" s="409"/>
      <c r="C47" s="409"/>
      <c r="D47" s="409"/>
      <c r="E47" s="409"/>
      <c r="F47" s="409"/>
      <c r="G47" s="409"/>
      <c r="H47" s="409"/>
      <c r="I47" s="409"/>
      <c r="J47" s="409"/>
      <c r="K47" s="409"/>
      <c r="L47" s="409"/>
      <c r="M47" s="392"/>
      <c r="N47" s="392"/>
      <c r="O47" s="392"/>
      <c r="P47" s="392"/>
    </row>
    <row r="48" spans="1:16" ht="12.75">
      <c r="A48" s="392" t="s">
        <v>852</v>
      </c>
      <c r="B48" s="392"/>
      <c r="C48" s="392"/>
      <c r="D48" s="392"/>
      <c r="E48" s="392"/>
      <c r="F48" s="392"/>
      <c r="G48" s="392"/>
      <c r="H48" s="392"/>
      <c r="I48" s="392"/>
      <c r="J48" s="392"/>
      <c r="K48" s="392"/>
      <c r="L48" s="392"/>
      <c r="M48" s="392"/>
      <c r="N48" s="392"/>
      <c r="O48" s="392"/>
      <c r="P48" s="392"/>
    </row>
    <row r="49" spans="1:16" ht="12.75">
      <c r="A49" s="1438" t="s">
        <v>468</v>
      </c>
      <c r="B49" s="1438"/>
      <c r="C49" s="410" t="s">
        <v>469</v>
      </c>
      <c r="D49" s="410" t="s">
        <v>853</v>
      </c>
      <c r="E49" s="410" t="s">
        <v>854</v>
      </c>
      <c r="F49" s="410" t="s">
        <v>855</v>
      </c>
      <c r="G49" s="410" t="s">
        <v>856</v>
      </c>
      <c r="H49" s="410" t="s">
        <v>470</v>
      </c>
      <c r="I49" s="410" t="s">
        <v>857</v>
      </c>
      <c r="J49" s="392"/>
      <c r="K49" s="392"/>
      <c r="L49" s="392"/>
      <c r="M49" s="392"/>
      <c r="N49" s="392"/>
      <c r="O49" s="392"/>
      <c r="P49" s="392"/>
    </row>
    <row r="50" spans="1:16" ht="12.75">
      <c r="A50" s="1438"/>
      <c r="B50" s="1438"/>
      <c r="C50" s="344">
        <f>ROUNDDOWN(ROUND($C$5*30+$C$20+$C$26+$C$34*30+($C$5*30+$C$20+$C$26+$C$34*30)*94/1000,0)*10.54,0)</f>
        <v>66307</v>
      </c>
      <c r="D50" s="344">
        <f>ROUNDDOWN(ROUND($C$6*30+$C$20+$C$26+$C$34*30+($C$6*30+$C$20+$C$26+$C$34*30)*94/1000,0)*10.54,0)</f>
        <v>110922</v>
      </c>
      <c r="E50" s="344">
        <f>ROUNDDOWN(ROUND($C$7*30+$C$19*30+$C$20+$C$26+$C$28*30+$C$34*30+($C$7*30+$C$19*30+$C$20+$C$26+$C$28*30+$C$34*30)*94/1000,0)*10.54,0)</f>
        <v>203284</v>
      </c>
      <c r="F50" s="344">
        <f>ROUNDDOWN(ROUND($C$8*30+$C$19*30+$C$20+$C$26+$C$28*30+$C$34*30+($C$8*30+$C$19*30+$C$20+$C$26+$C$28*30+$C$34*30)*94/1000,0)*10.54,0)</f>
        <v>226114</v>
      </c>
      <c r="G50" s="344">
        <f>ROUNDDOWN(ROUND($C$9*30+$C$19*30+$C$20+$C$26+$C$28*30+$C$34*30+($C$9*30+$C$19*30+$C$20+$C$26+$C$28*30+$C$34*30)*94/1000,0)*10.54,0)</f>
        <v>250335</v>
      </c>
      <c r="H50" s="344">
        <f>ROUNDDOWN(ROUND($C$10*30+$C$19*30+$C$20+$C$26+$C$28*30+$C$34*30+($C$10*30+$C$19*30+$C$20+$C$26+$C$28*30+$C$34*30)*94/1000,0)*10.54,0)</f>
        <v>272469</v>
      </c>
      <c r="I50" s="344">
        <f>ROUNDDOWN(ROUND($C$11*30+$C$19*30+$C$20+$C$26+$C$28*30+$C$34*30+($C$11*30+$C$19*30+$C$20+$C$26+$C$28*30+$C$34*30)*94/1000,0)*10.54,0)</f>
        <v>296342</v>
      </c>
      <c r="J50" s="392"/>
      <c r="K50" s="392"/>
      <c r="L50" s="392"/>
      <c r="M50" s="392"/>
      <c r="N50" s="392"/>
      <c r="O50" s="392"/>
      <c r="P50" s="392"/>
    </row>
    <row r="51" spans="1:16" ht="12.75">
      <c r="A51" s="1438" t="s">
        <v>471</v>
      </c>
      <c r="B51" s="410" t="s">
        <v>472</v>
      </c>
      <c r="C51" s="344">
        <f>C50-C50*0.9</f>
        <v>6630.699999999997</v>
      </c>
      <c r="D51" s="344">
        <f aca="true" t="shared" si="15" ref="D51:I51">D50-D50*0.9</f>
        <v>11092.199999999997</v>
      </c>
      <c r="E51" s="344">
        <f t="shared" si="15"/>
        <v>20328.399999999994</v>
      </c>
      <c r="F51" s="344">
        <f t="shared" si="15"/>
        <v>22611.399999999994</v>
      </c>
      <c r="G51" s="344">
        <f t="shared" si="15"/>
        <v>25033.5</v>
      </c>
      <c r="H51" s="344">
        <f t="shared" si="15"/>
        <v>27246.899999999994</v>
      </c>
      <c r="I51" s="344">
        <f t="shared" si="15"/>
        <v>29634.20000000001</v>
      </c>
      <c r="J51" s="392"/>
      <c r="K51" s="392"/>
      <c r="L51" s="392"/>
      <c r="M51" s="392"/>
      <c r="N51" s="392"/>
      <c r="O51" s="392"/>
      <c r="P51" s="392"/>
    </row>
    <row r="52" spans="1:16" ht="12.75">
      <c r="A52" s="1438"/>
      <c r="B52" s="410" t="s">
        <v>858</v>
      </c>
      <c r="C52" s="344">
        <f>C50-C50*0.8</f>
        <v>13261.399999999994</v>
      </c>
      <c r="D52" s="344">
        <f aca="true" t="shared" si="16" ref="D52:I52">D50-D50*0.8</f>
        <v>22184.399999999994</v>
      </c>
      <c r="E52" s="344">
        <f t="shared" si="16"/>
        <v>40656.79999999999</v>
      </c>
      <c r="F52" s="344">
        <f t="shared" si="16"/>
        <v>45222.79999999999</v>
      </c>
      <c r="G52" s="344">
        <f t="shared" si="16"/>
        <v>50067</v>
      </c>
      <c r="H52" s="344">
        <f t="shared" si="16"/>
        <v>54493.79999999999</v>
      </c>
      <c r="I52" s="344">
        <f t="shared" si="16"/>
        <v>59268.399999999994</v>
      </c>
      <c r="J52" s="392"/>
      <c r="K52" s="392"/>
      <c r="L52" s="392"/>
      <c r="M52" s="392"/>
      <c r="N52" s="392"/>
      <c r="O52" s="392"/>
      <c r="P52" s="392"/>
    </row>
    <row r="53" spans="1:16" ht="12.75">
      <c r="A53" s="1438"/>
      <c r="B53" s="410" t="s">
        <v>859</v>
      </c>
      <c r="C53" s="344">
        <f>C50-C50*0.7</f>
        <v>19892.100000000006</v>
      </c>
      <c r="D53" s="344">
        <f aca="true" t="shared" si="17" ref="D53:I53">D50-D50*0.7</f>
        <v>33276.600000000006</v>
      </c>
      <c r="E53" s="344">
        <f t="shared" si="17"/>
        <v>60985.20000000001</v>
      </c>
      <c r="F53" s="344">
        <f t="shared" si="17"/>
        <v>67834.20000000001</v>
      </c>
      <c r="G53" s="344">
        <f t="shared" si="17"/>
        <v>75100.5</v>
      </c>
      <c r="H53" s="344">
        <f t="shared" si="17"/>
        <v>81740.70000000001</v>
      </c>
      <c r="I53" s="344">
        <f t="shared" si="17"/>
        <v>88902.6</v>
      </c>
      <c r="J53" s="392"/>
      <c r="K53" s="392"/>
      <c r="L53" s="392"/>
      <c r="M53" s="392"/>
      <c r="N53" s="392"/>
      <c r="O53" s="392"/>
      <c r="P53" s="392"/>
    </row>
    <row r="54" spans="1:16" ht="31.5" customHeight="1">
      <c r="A54" s="373" t="s">
        <v>860</v>
      </c>
      <c r="B54" s="1439" t="str">
        <f>A19&amp;","&amp;A20&amp;","&amp;A26&amp;","&amp;A28&amp;","&amp;A34</f>
        <v>夜間看護体制加算 （★）,医療機関連携加算,口腔衛生管理体制加算,退院・退所時連携加算
（入居後30日以内）（★）,サービス提供体制強化加算（Ⅲ）</v>
      </c>
      <c r="C54" s="1439"/>
      <c r="D54" s="1439"/>
      <c r="E54" s="1439"/>
      <c r="F54" s="1439"/>
      <c r="G54" s="709"/>
      <c r="H54" s="1439" t="s">
        <v>861</v>
      </c>
      <c r="I54" s="1439"/>
      <c r="J54" s="411"/>
      <c r="K54" s="392"/>
      <c r="L54" s="392"/>
      <c r="M54" s="392"/>
      <c r="N54" s="392"/>
      <c r="O54" s="392"/>
      <c r="P54" s="392"/>
    </row>
  </sheetData>
  <sheetProtection/>
  <mergeCells count="200">
    <mergeCell ref="A27:B27"/>
    <mergeCell ref="E27:F27"/>
    <mergeCell ref="A28:B28"/>
    <mergeCell ref="E28:F28"/>
    <mergeCell ref="A29:B29"/>
    <mergeCell ref="E29:F29"/>
    <mergeCell ref="A25:B25"/>
    <mergeCell ref="E25:F25"/>
    <mergeCell ref="G25:H25"/>
    <mergeCell ref="I25:J25"/>
    <mergeCell ref="A26:B26"/>
    <mergeCell ref="E26:F26"/>
    <mergeCell ref="A22:B22"/>
    <mergeCell ref="E22:F22"/>
    <mergeCell ref="G22:H22"/>
    <mergeCell ref="I22:J22"/>
    <mergeCell ref="A23:B23"/>
    <mergeCell ref="A24:B24"/>
    <mergeCell ref="E24:F24"/>
    <mergeCell ref="A19:B19"/>
    <mergeCell ref="E19:F19"/>
    <mergeCell ref="A20:B20"/>
    <mergeCell ref="G19:H19"/>
    <mergeCell ref="I19:J19"/>
    <mergeCell ref="A21:B21"/>
    <mergeCell ref="A16:B16"/>
    <mergeCell ref="E16:F16"/>
    <mergeCell ref="A17:B17"/>
    <mergeCell ref="E17:F17"/>
    <mergeCell ref="A18:B18"/>
    <mergeCell ref="E18:F18"/>
    <mergeCell ref="A11:B11"/>
    <mergeCell ref="E11:F11"/>
    <mergeCell ref="A14:B14"/>
    <mergeCell ref="C14:D14"/>
    <mergeCell ref="E14:F14"/>
    <mergeCell ref="A15:B15"/>
    <mergeCell ref="E15:F15"/>
    <mergeCell ref="A8:B8"/>
    <mergeCell ref="E8:F8"/>
    <mergeCell ref="A9:B9"/>
    <mergeCell ref="E9:F9"/>
    <mergeCell ref="A10:B10"/>
    <mergeCell ref="E10:F10"/>
    <mergeCell ref="A5:B5"/>
    <mergeCell ref="E5:F5"/>
    <mergeCell ref="A6:B6"/>
    <mergeCell ref="E6:F6"/>
    <mergeCell ref="A7:B7"/>
    <mergeCell ref="E7:F7"/>
    <mergeCell ref="A1:H1"/>
    <mergeCell ref="A4:B4"/>
    <mergeCell ref="C4:D4"/>
    <mergeCell ref="E4:F4"/>
    <mergeCell ref="A2:J2"/>
    <mergeCell ref="G4:H4"/>
    <mergeCell ref="I4:J4"/>
    <mergeCell ref="K4:L4"/>
    <mergeCell ref="G5:H5"/>
    <mergeCell ref="I5:J5"/>
    <mergeCell ref="K5:L5"/>
    <mergeCell ref="G6:H6"/>
    <mergeCell ref="I6:J6"/>
    <mergeCell ref="K6:L6"/>
    <mergeCell ref="G7:H7"/>
    <mergeCell ref="I7:J7"/>
    <mergeCell ref="K7:L7"/>
    <mergeCell ref="G8:H8"/>
    <mergeCell ref="I8:J8"/>
    <mergeCell ref="K8:L8"/>
    <mergeCell ref="G9:H9"/>
    <mergeCell ref="I9:J9"/>
    <mergeCell ref="K9:L9"/>
    <mergeCell ref="G10:H10"/>
    <mergeCell ref="I10:J10"/>
    <mergeCell ref="K10:L10"/>
    <mergeCell ref="G11:H11"/>
    <mergeCell ref="I11:J11"/>
    <mergeCell ref="K11:L11"/>
    <mergeCell ref="G14:H14"/>
    <mergeCell ref="I14:J14"/>
    <mergeCell ref="K14:L14"/>
    <mergeCell ref="G15:H15"/>
    <mergeCell ref="I15:J15"/>
    <mergeCell ref="K15:L15"/>
    <mergeCell ref="G16:H16"/>
    <mergeCell ref="I16:J16"/>
    <mergeCell ref="K16:L16"/>
    <mergeCell ref="G17:H17"/>
    <mergeCell ref="I17:J17"/>
    <mergeCell ref="K17:L17"/>
    <mergeCell ref="G18:H18"/>
    <mergeCell ref="I18:J18"/>
    <mergeCell ref="K18:L18"/>
    <mergeCell ref="K19:L19"/>
    <mergeCell ref="E20:F20"/>
    <mergeCell ref="G20:H20"/>
    <mergeCell ref="I20:J20"/>
    <mergeCell ref="K20:L20"/>
    <mergeCell ref="E21:F21"/>
    <mergeCell ref="G21:H21"/>
    <mergeCell ref="I21:J21"/>
    <mergeCell ref="K21:L21"/>
    <mergeCell ref="K22:L22"/>
    <mergeCell ref="E23:F23"/>
    <mergeCell ref="G23:H23"/>
    <mergeCell ref="I23:J23"/>
    <mergeCell ref="K23:L23"/>
    <mergeCell ref="G24:H24"/>
    <mergeCell ref="I24:J24"/>
    <mergeCell ref="K24:L24"/>
    <mergeCell ref="K25:L25"/>
    <mergeCell ref="G26:H26"/>
    <mergeCell ref="I26:J26"/>
    <mergeCell ref="K26:L26"/>
    <mergeCell ref="G27:H27"/>
    <mergeCell ref="I27:J27"/>
    <mergeCell ref="K27:L27"/>
    <mergeCell ref="G28:H28"/>
    <mergeCell ref="I28:J28"/>
    <mergeCell ref="K28:L28"/>
    <mergeCell ref="G29:H29"/>
    <mergeCell ref="I29:J29"/>
    <mergeCell ref="K29:L29"/>
    <mergeCell ref="I30:J30"/>
    <mergeCell ref="K30:L30"/>
    <mergeCell ref="A31:B31"/>
    <mergeCell ref="E31:F31"/>
    <mergeCell ref="G31:H31"/>
    <mergeCell ref="I31:J31"/>
    <mergeCell ref="K31:L31"/>
    <mergeCell ref="A30:B30"/>
    <mergeCell ref="E30:F30"/>
    <mergeCell ref="G30:H30"/>
    <mergeCell ref="E32:F32"/>
    <mergeCell ref="G32:H32"/>
    <mergeCell ref="I32:J32"/>
    <mergeCell ref="K32:L32"/>
    <mergeCell ref="A33:B33"/>
    <mergeCell ref="E33:F33"/>
    <mergeCell ref="G33:H33"/>
    <mergeCell ref="I33:J33"/>
    <mergeCell ref="K33:L33"/>
    <mergeCell ref="A32:B32"/>
    <mergeCell ref="A34:B34"/>
    <mergeCell ref="E34:F34"/>
    <mergeCell ref="G34:H34"/>
    <mergeCell ref="I34:J34"/>
    <mergeCell ref="K34:L34"/>
    <mergeCell ref="A35:B35"/>
    <mergeCell ref="E35:F35"/>
    <mergeCell ref="G35:H35"/>
    <mergeCell ref="I35:J35"/>
    <mergeCell ref="K35:L35"/>
    <mergeCell ref="A36:B36"/>
    <mergeCell ref="E36:F36"/>
    <mergeCell ref="G36:H36"/>
    <mergeCell ref="I36:J36"/>
    <mergeCell ref="K36:L36"/>
    <mergeCell ref="A37:B37"/>
    <mergeCell ref="E37:F37"/>
    <mergeCell ref="G37:H37"/>
    <mergeCell ref="I37:J37"/>
    <mergeCell ref="K37:L37"/>
    <mergeCell ref="A38:B38"/>
    <mergeCell ref="E38:F38"/>
    <mergeCell ref="G38:H38"/>
    <mergeCell ref="I38:J38"/>
    <mergeCell ref="K38:L38"/>
    <mergeCell ref="A39:B39"/>
    <mergeCell ref="E39:F39"/>
    <mergeCell ref="G39:H39"/>
    <mergeCell ref="I39:J39"/>
    <mergeCell ref="K39:L39"/>
    <mergeCell ref="A40:B40"/>
    <mergeCell ref="E40:F40"/>
    <mergeCell ref="G40:H40"/>
    <mergeCell ref="I40:J40"/>
    <mergeCell ref="K40:L40"/>
    <mergeCell ref="A41:B41"/>
    <mergeCell ref="E41:F41"/>
    <mergeCell ref="G41:H41"/>
    <mergeCell ref="I41:J41"/>
    <mergeCell ref="K41:L41"/>
    <mergeCell ref="A42:B42"/>
    <mergeCell ref="E42:F42"/>
    <mergeCell ref="G42:H42"/>
    <mergeCell ref="I42:J42"/>
    <mergeCell ref="K42:L42"/>
    <mergeCell ref="A43:B43"/>
    <mergeCell ref="C43:L43"/>
    <mergeCell ref="A44:B44"/>
    <mergeCell ref="C44:L44"/>
    <mergeCell ref="A46:L46"/>
    <mergeCell ref="A49:B50"/>
    <mergeCell ref="A51:A53"/>
    <mergeCell ref="B54:G54"/>
    <mergeCell ref="H54:I54"/>
    <mergeCell ref="A45:B45"/>
    <mergeCell ref="C45:L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view="pageBreakPreview" zoomScaleNormal="85" zoomScaleSheetLayoutView="100" workbookViewId="0" topLeftCell="A1">
      <selection activeCell="D3" sqref="D3"/>
    </sheetView>
  </sheetViews>
  <sheetFormatPr defaultColWidth="9.00390625" defaultRowHeight="21" customHeight="1"/>
  <cols>
    <col min="1" max="1" width="2.625" style="273" customWidth="1"/>
    <col min="2" max="2" width="10.625" style="273" customWidth="1"/>
    <col min="3" max="3" width="12.125" style="273" customWidth="1"/>
    <col min="4" max="5" width="5.125" style="273" customWidth="1"/>
    <col min="6" max="6" width="25.375" style="273" customWidth="1"/>
    <col min="7" max="7" width="7.00390625" style="273" customWidth="1"/>
    <col min="8" max="8" width="12.625" style="273" customWidth="1"/>
    <col min="9" max="9" width="24.375" style="273" customWidth="1"/>
    <col min="10" max="10" width="3.375" style="273" customWidth="1"/>
    <col min="11" max="13" width="13.00390625" style="274" customWidth="1"/>
    <col min="14" max="16384" width="9.00390625" style="273" customWidth="1"/>
  </cols>
  <sheetData>
    <row r="1" ht="21" customHeight="1">
      <c r="B1" s="295" t="s">
        <v>563</v>
      </c>
    </row>
    <row r="2" spans="1:9" ht="21" customHeight="1">
      <c r="A2" s="484" t="s">
        <v>420</v>
      </c>
      <c r="B2" s="485"/>
      <c r="C2" s="485"/>
      <c r="D2" s="485"/>
      <c r="E2" s="485"/>
      <c r="F2" s="485"/>
      <c r="G2" s="485"/>
      <c r="H2" s="485"/>
      <c r="I2" s="485"/>
    </row>
    <row r="3" spans="1:9" ht="21" customHeight="1" thickBot="1">
      <c r="A3" s="296"/>
      <c r="B3" s="295"/>
      <c r="C3" s="295"/>
      <c r="D3" s="295"/>
      <c r="E3" s="295"/>
      <c r="F3" s="295"/>
      <c r="G3" s="295"/>
      <c r="H3" s="295"/>
      <c r="I3" s="295"/>
    </row>
    <row r="4" spans="1:9" ht="21" customHeight="1">
      <c r="A4" s="296"/>
      <c r="B4" s="297"/>
      <c r="C4" s="297"/>
      <c r="D4" s="297"/>
      <c r="E4" s="297"/>
      <c r="F4" s="297"/>
      <c r="G4" s="295"/>
      <c r="H4" s="298" t="s">
        <v>59</v>
      </c>
      <c r="I4" s="412" t="s">
        <v>894</v>
      </c>
    </row>
    <row r="5" spans="1:9" ht="21" customHeight="1">
      <c r="A5" s="296"/>
      <c r="B5" s="297"/>
      <c r="C5" s="297"/>
      <c r="D5" s="297"/>
      <c r="E5" s="297"/>
      <c r="F5" s="297"/>
      <c r="G5" s="295"/>
      <c r="H5" s="299" t="s">
        <v>394</v>
      </c>
      <c r="I5" s="300" t="s">
        <v>633</v>
      </c>
    </row>
    <row r="6" spans="1:9" ht="21" customHeight="1" thickBot="1">
      <c r="A6" s="301"/>
      <c r="B6" s="297"/>
      <c r="C6" s="297"/>
      <c r="D6" s="297"/>
      <c r="E6" s="297"/>
      <c r="F6" s="297"/>
      <c r="G6" s="301"/>
      <c r="H6" s="302" t="s">
        <v>58</v>
      </c>
      <c r="I6" s="303" t="s">
        <v>634</v>
      </c>
    </row>
    <row r="7" spans="1:9" ht="21" customHeight="1" hidden="1">
      <c r="A7" s="304"/>
      <c r="B7" s="304"/>
      <c r="C7" s="304"/>
      <c r="D7" s="304"/>
      <c r="E7" s="304"/>
      <c r="F7" s="304"/>
      <c r="G7" s="304"/>
      <c r="H7" s="304"/>
      <c r="I7" s="304"/>
    </row>
    <row r="8" spans="1:9" ht="21" customHeight="1" hidden="1">
      <c r="A8" s="304"/>
      <c r="B8" s="494" t="s">
        <v>226</v>
      </c>
      <c r="C8" s="495"/>
      <c r="D8" s="495"/>
      <c r="E8" s="495"/>
      <c r="F8" s="495"/>
      <c r="G8" s="495"/>
      <c r="H8" s="495"/>
      <c r="I8" s="495"/>
    </row>
    <row r="9" spans="1:9" ht="21" customHeight="1" hidden="1">
      <c r="A9" s="304"/>
      <c r="B9" s="494" t="s">
        <v>227</v>
      </c>
      <c r="C9" s="495"/>
      <c r="D9" s="495"/>
      <c r="E9" s="495"/>
      <c r="F9" s="495"/>
      <c r="G9" s="495"/>
      <c r="H9" s="495"/>
      <c r="I9" s="495"/>
    </row>
    <row r="10" spans="1:9" ht="21" customHeight="1" hidden="1">
      <c r="A10" s="304"/>
      <c r="B10" s="494" t="s">
        <v>228</v>
      </c>
      <c r="C10" s="495"/>
      <c r="D10" s="495"/>
      <c r="E10" s="495"/>
      <c r="F10" s="495"/>
      <c r="G10" s="495"/>
      <c r="H10" s="495"/>
      <c r="I10" s="495"/>
    </row>
    <row r="11" spans="1:9" ht="21" customHeight="1" hidden="1">
      <c r="A11" s="301"/>
      <c r="B11" s="494" t="s">
        <v>229</v>
      </c>
      <c r="C11" s="495"/>
      <c r="D11" s="495"/>
      <c r="E11" s="495"/>
      <c r="F11" s="495"/>
      <c r="G11" s="495"/>
      <c r="H11" s="495"/>
      <c r="I11" s="495"/>
    </row>
    <row r="12" spans="1:9" ht="21" customHeight="1" hidden="1">
      <c r="A12" s="301"/>
      <c r="B12" s="494" t="s">
        <v>230</v>
      </c>
      <c r="C12" s="495"/>
      <c r="D12" s="495"/>
      <c r="E12" s="495"/>
      <c r="F12" s="495"/>
      <c r="G12" s="495"/>
      <c r="H12" s="495"/>
      <c r="I12" s="495"/>
    </row>
    <row r="13" spans="1:9" ht="21" customHeight="1" hidden="1">
      <c r="A13" s="301"/>
      <c r="B13" s="305"/>
      <c r="C13" s="305"/>
      <c r="D13" s="305"/>
      <c r="E13" s="305"/>
      <c r="F13" s="305"/>
      <c r="G13" s="305"/>
      <c r="H13" s="305"/>
      <c r="I13" s="305"/>
    </row>
    <row r="14" spans="1:9" ht="21" customHeight="1" thickBot="1">
      <c r="A14" s="306" t="s">
        <v>68</v>
      </c>
      <c r="B14" s="306"/>
      <c r="C14" s="301"/>
      <c r="D14" s="301"/>
      <c r="E14" s="301"/>
      <c r="F14" s="301"/>
      <c r="G14" s="301"/>
      <c r="H14" s="301"/>
      <c r="I14" s="301"/>
    </row>
    <row r="15" spans="1:9" ht="21" customHeight="1">
      <c r="A15" s="493"/>
      <c r="B15" s="522" t="s">
        <v>35</v>
      </c>
      <c r="C15" s="523"/>
      <c r="D15" s="520" t="s">
        <v>356</v>
      </c>
      <c r="E15" s="521"/>
      <c r="F15" s="524" t="s">
        <v>636</v>
      </c>
      <c r="G15" s="524"/>
      <c r="H15" s="524"/>
      <c r="I15" s="525"/>
    </row>
    <row r="16" spans="1:9" ht="21" customHeight="1">
      <c r="A16" s="493"/>
      <c r="B16" s="482"/>
      <c r="C16" s="483"/>
      <c r="D16" s="508" t="s">
        <v>637</v>
      </c>
      <c r="E16" s="509"/>
      <c r="F16" s="509"/>
      <c r="G16" s="509"/>
      <c r="H16" s="509"/>
      <c r="I16" s="510"/>
    </row>
    <row r="17" spans="1:9" ht="21" customHeight="1">
      <c r="A17" s="493"/>
      <c r="B17" s="501" t="s">
        <v>590</v>
      </c>
      <c r="C17" s="502"/>
      <c r="D17" s="531" t="s">
        <v>635</v>
      </c>
      <c r="E17" s="532"/>
      <c r="F17" s="532"/>
      <c r="G17" s="532"/>
      <c r="H17" s="532"/>
      <c r="I17" s="533"/>
    </row>
    <row r="18" spans="1:9" ht="21" customHeight="1">
      <c r="A18" s="493"/>
      <c r="B18" s="489" t="s">
        <v>69</v>
      </c>
      <c r="C18" s="490"/>
      <c r="D18" s="361" t="s">
        <v>353</v>
      </c>
      <c r="E18" s="538" t="s">
        <v>638</v>
      </c>
      <c r="F18" s="538"/>
      <c r="G18" s="538"/>
      <c r="H18" s="538"/>
      <c r="I18" s="539"/>
    </row>
    <row r="19" spans="1:9" ht="21" customHeight="1">
      <c r="A19" s="493"/>
      <c r="B19" s="491"/>
      <c r="C19" s="492"/>
      <c r="D19" s="508" t="s">
        <v>639</v>
      </c>
      <c r="E19" s="509"/>
      <c r="F19" s="509"/>
      <c r="G19" s="509"/>
      <c r="H19" s="509"/>
      <c r="I19" s="510"/>
    </row>
    <row r="20" spans="1:9" ht="21" customHeight="1">
      <c r="A20" s="493"/>
      <c r="B20" s="489" t="s">
        <v>70</v>
      </c>
      <c r="C20" s="490"/>
      <c r="D20" s="486" t="s">
        <v>347</v>
      </c>
      <c r="E20" s="487"/>
      <c r="F20" s="488"/>
      <c r="G20" s="511" t="s">
        <v>640</v>
      </c>
      <c r="H20" s="512"/>
      <c r="I20" s="513"/>
    </row>
    <row r="21" spans="1:9" ht="21" customHeight="1">
      <c r="A21" s="493"/>
      <c r="B21" s="518"/>
      <c r="C21" s="519"/>
      <c r="D21" s="486" t="s">
        <v>348</v>
      </c>
      <c r="E21" s="487"/>
      <c r="F21" s="488"/>
      <c r="G21" s="511" t="s">
        <v>641</v>
      </c>
      <c r="H21" s="512"/>
      <c r="I21" s="513"/>
    </row>
    <row r="22" spans="1:9" ht="21" customHeight="1">
      <c r="A22" s="493"/>
      <c r="B22" s="518"/>
      <c r="C22" s="519"/>
      <c r="D22" s="505" t="s">
        <v>71</v>
      </c>
      <c r="E22" s="506"/>
      <c r="F22" s="507"/>
      <c r="G22" s="363" t="s">
        <v>354</v>
      </c>
      <c r="H22" s="536" t="s">
        <v>642</v>
      </c>
      <c r="I22" s="537"/>
    </row>
    <row r="23" spans="1:9" ht="21" customHeight="1">
      <c r="A23" s="309"/>
      <c r="B23" s="501" t="s">
        <v>239</v>
      </c>
      <c r="C23" s="502"/>
      <c r="D23" s="544" t="s">
        <v>643</v>
      </c>
      <c r="E23" s="514"/>
      <c r="F23" s="514"/>
      <c r="G23" s="364" t="s">
        <v>352</v>
      </c>
      <c r="H23" s="514" t="s">
        <v>644</v>
      </c>
      <c r="I23" s="515"/>
    </row>
    <row r="24" spans="1:9" ht="21" customHeight="1">
      <c r="A24" s="310"/>
      <c r="B24" s="501" t="s">
        <v>73</v>
      </c>
      <c r="C24" s="502"/>
      <c r="D24" s="528" t="s">
        <v>645</v>
      </c>
      <c r="E24" s="529"/>
      <c r="F24" s="526" t="s">
        <v>646</v>
      </c>
      <c r="G24" s="526"/>
      <c r="H24" s="526"/>
      <c r="I24" s="527"/>
    </row>
    <row r="25" spans="1:13" ht="30" customHeight="1" thickBot="1">
      <c r="A25" s="310"/>
      <c r="B25" s="516" t="s">
        <v>74</v>
      </c>
      <c r="C25" s="517"/>
      <c r="D25" s="497" t="s">
        <v>476</v>
      </c>
      <c r="E25" s="498"/>
      <c r="F25" s="499"/>
      <c r="G25" s="499"/>
      <c r="H25" s="499"/>
      <c r="I25" s="500"/>
      <c r="K25" s="273"/>
      <c r="L25" s="273"/>
      <c r="M25" s="273"/>
    </row>
    <row r="26" spans="1:11" ht="21" customHeight="1">
      <c r="A26" s="311"/>
      <c r="B26" s="461"/>
      <c r="C26" s="461"/>
      <c r="D26" s="461"/>
      <c r="E26" s="461"/>
      <c r="F26" s="462"/>
      <c r="G26" s="312"/>
      <c r="H26" s="312"/>
      <c r="I26" s="312"/>
      <c r="J26" s="312"/>
      <c r="K26" s="313"/>
    </row>
    <row r="27" spans="1:6" ht="21" customHeight="1">
      <c r="A27" s="314" t="s">
        <v>75</v>
      </c>
      <c r="B27" s="479" t="s">
        <v>333</v>
      </c>
      <c r="C27" s="479"/>
      <c r="D27" s="479"/>
      <c r="E27" s="479"/>
      <c r="F27" s="479"/>
    </row>
    <row r="28" spans="1:6" ht="21" customHeight="1" thickBot="1">
      <c r="A28" s="314"/>
      <c r="B28" s="530" t="s">
        <v>78</v>
      </c>
      <c r="C28" s="530"/>
      <c r="D28" s="315"/>
      <c r="E28" s="315"/>
      <c r="F28" s="315"/>
    </row>
    <row r="29" spans="1:9" ht="21" customHeight="1">
      <c r="A29" s="316"/>
      <c r="B29" s="522" t="s">
        <v>35</v>
      </c>
      <c r="C29" s="523"/>
      <c r="D29" s="540" t="s">
        <v>356</v>
      </c>
      <c r="E29" s="541"/>
      <c r="F29" s="547" t="s">
        <v>647</v>
      </c>
      <c r="G29" s="547"/>
      <c r="H29" s="547"/>
      <c r="I29" s="548"/>
    </row>
    <row r="30" spans="1:9" ht="21" customHeight="1">
      <c r="A30" s="316"/>
      <c r="B30" s="482"/>
      <c r="C30" s="483"/>
      <c r="D30" s="466" t="s">
        <v>649</v>
      </c>
      <c r="E30" s="467"/>
      <c r="F30" s="467"/>
      <c r="G30" s="467"/>
      <c r="H30" s="467"/>
      <c r="I30" s="468"/>
    </row>
    <row r="31" spans="1:9" ht="21" customHeight="1">
      <c r="A31" s="316"/>
      <c r="B31" s="480" t="s">
        <v>300</v>
      </c>
      <c r="C31" s="481"/>
      <c r="D31" s="463" t="s">
        <v>650</v>
      </c>
      <c r="E31" s="464"/>
      <c r="F31" s="464"/>
      <c r="G31" s="464"/>
      <c r="H31" s="464"/>
      <c r="I31" s="465"/>
    </row>
    <row r="32" spans="1:9" ht="21" customHeight="1">
      <c r="A32" s="316"/>
      <c r="B32" s="480" t="s">
        <v>238</v>
      </c>
      <c r="C32" s="481"/>
      <c r="D32" s="463" t="s">
        <v>651</v>
      </c>
      <c r="E32" s="464"/>
      <c r="F32" s="464"/>
      <c r="G32" s="464"/>
      <c r="H32" s="464"/>
      <c r="I32" s="465"/>
    </row>
    <row r="33" spans="1:9" ht="21" customHeight="1">
      <c r="A33" s="316"/>
      <c r="B33" s="480" t="s">
        <v>76</v>
      </c>
      <c r="C33" s="481"/>
      <c r="D33" s="307" t="s">
        <v>353</v>
      </c>
      <c r="E33" s="542" t="s">
        <v>652</v>
      </c>
      <c r="F33" s="542"/>
      <c r="G33" s="542"/>
      <c r="H33" s="542"/>
      <c r="I33" s="543"/>
    </row>
    <row r="34" spans="1:9" ht="21" customHeight="1">
      <c r="A34" s="316"/>
      <c r="B34" s="482"/>
      <c r="C34" s="483"/>
      <c r="D34" s="466" t="s">
        <v>653</v>
      </c>
      <c r="E34" s="467"/>
      <c r="F34" s="467"/>
      <c r="G34" s="467"/>
      <c r="H34" s="467"/>
      <c r="I34" s="468"/>
    </row>
    <row r="35" spans="1:9" ht="21" customHeight="1">
      <c r="A35" s="316"/>
      <c r="B35" s="552" t="s">
        <v>301</v>
      </c>
      <c r="C35" s="502"/>
      <c r="D35" s="553" t="s">
        <v>654</v>
      </c>
      <c r="E35" s="554"/>
      <c r="F35" s="554"/>
      <c r="G35" s="554"/>
      <c r="H35" s="554"/>
      <c r="I35" s="555"/>
    </row>
    <row r="36" spans="1:9" ht="21" customHeight="1">
      <c r="A36" s="316"/>
      <c r="B36" s="480" t="s">
        <v>70</v>
      </c>
      <c r="C36" s="481"/>
      <c r="D36" s="471" t="s">
        <v>36</v>
      </c>
      <c r="E36" s="472"/>
      <c r="F36" s="473"/>
      <c r="G36" s="563" t="s">
        <v>655</v>
      </c>
      <c r="H36" s="564"/>
      <c r="I36" s="565"/>
    </row>
    <row r="37" spans="1:13" ht="21" customHeight="1">
      <c r="A37" s="316"/>
      <c r="B37" s="503"/>
      <c r="C37" s="504"/>
      <c r="D37" s="471" t="s">
        <v>72</v>
      </c>
      <c r="E37" s="472"/>
      <c r="F37" s="473"/>
      <c r="G37" s="563" t="s">
        <v>656</v>
      </c>
      <c r="H37" s="564"/>
      <c r="I37" s="565"/>
      <c r="M37" s="436"/>
    </row>
    <row r="38" spans="1:9" ht="21" customHeight="1">
      <c r="A38" s="316"/>
      <c r="B38" s="503"/>
      <c r="C38" s="504"/>
      <c r="D38" s="471" t="s">
        <v>348</v>
      </c>
      <c r="E38" s="472"/>
      <c r="F38" s="473"/>
      <c r="G38" s="474" t="s">
        <v>641</v>
      </c>
      <c r="H38" s="475"/>
      <c r="I38" s="476"/>
    </row>
    <row r="39" spans="1:13" ht="24" customHeight="1">
      <c r="A39" s="316"/>
      <c r="B39" s="482"/>
      <c r="C39" s="483"/>
      <c r="D39" s="549" t="s">
        <v>71</v>
      </c>
      <c r="E39" s="550"/>
      <c r="F39" s="551"/>
      <c r="G39" s="308" t="s">
        <v>354</v>
      </c>
      <c r="H39" s="534" t="s">
        <v>895</v>
      </c>
      <c r="I39" s="535"/>
      <c r="M39" s="435"/>
    </row>
    <row r="40" spans="1:9" ht="21" customHeight="1">
      <c r="A40" s="316"/>
      <c r="B40" s="501" t="s">
        <v>291</v>
      </c>
      <c r="C40" s="502"/>
      <c r="D40" s="477" t="s">
        <v>634</v>
      </c>
      <c r="E40" s="478"/>
      <c r="F40" s="478"/>
      <c r="G40" s="317" t="s">
        <v>355</v>
      </c>
      <c r="H40" s="478" t="s">
        <v>633</v>
      </c>
      <c r="I40" s="496"/>
    </row>
    <row r="41" spans="1:9" ht="52.5" customHeight="1" thickBot="1">
      <c r="A41" s="316"/>
      <c r="B41" s="566" t="s">
        <v>551</v>
      </c>
      <c r="C41" s="567"/>
      <c r="D41" s="568"/>
      <c r="E41" s="569"/>
      <c r="F41" s="365" t="s">
        <v>657</v>
      </c>
      <c r="G41" s="318" t="s">
        <v>355</v>
      </c>
      <c r="H41" s="319"/>
      <c r="I41" s="428" t="s">
        <v>658</v>
      </c>
    </row>
    <row r="42" spans="1:9" ht="21" customHeight="1">
      <c r="A42" s="316"/>
      <c r="B42" s="320"/>
      <c r="C42" s="320"/>
      <c r="D42" s="321"/>
      <c r="E42" s="321"/>
      <c r="F42" s="322"/>
      <c r="G42" s="323"/>
      <c r="H42" s="313"/>
      <c r="I42" s="324"/>
    </row>
    <row r="43" spans="1:9" ht="21" customHeight="1" thickBot="1">
      <c r="A43" s="316"/>
      <c r="B43" s="545" t="s">
        <v>460</v>
      </c>
      <c r="C43" s="545"/>
      <c r="D43" s="545"/>
      <c r="E43" s="545"/>
      <c r="F43" s="545"/>
      <c r="G43" s="325"/>
      <c r="H43" s="326"/>
      <c r="I43" s="327"/>
    </row>
    <row r="44" spans="1:13" ht="36" customHeight="1">
      <c r="A44" s="316"/>
      <c r="B44" s="469" t="s">
        <v>397</v>
      </c>
      <c r="C44" s="470"/>
      <c r="D44" s="556">
        <v>2771603962</v>
      </c>
      <c r="E44" s="557"/>
      <c r="F44" s="558"/>
      <c r="G44" s="546" t="s">
        <v>380</v>
      </c>
      <c r="H44" s="470"/>
      <c r="I44" s="328" t="s">
        <v>659</v>
      </c>
      <c r="K44" s="273"/>
      <c r="L44" s="273"/>
      <c r="M44" s="273"/>
    </row>
    <row r="45" spans="1:13" ht="18" customHeight="1">
      <c r="A45" s="316"/>
      <c r="B45" s="559" t="s">
        <v>598</v>
      </c>
      <c r="C45" s="560"/>
      <c r="D45" s="448" t="s">
        <v>596</v>
      </c>
      <c r="E45" s="449"/>
      <c r="F45" s="449"/>
      <c r="G45" s="450" t="s">
        <v>597</v>
      </c>
      <c r="H45" s="451"/>
      <c r="I45" s="452"/>
      <c r="K45" s="273"/>
      <c r="L45" s="273"/>
      <c r="M45" s="273"/>
    </row>
    <row r="46" spans="1:13" ht="22.5" customHeight="1">
      <c r="A46" s="316"/>
      <c r="B46" s="561"/>
      <c r="C46" s="562"/>
      <c r="D46" s="442" t="s">
        <v>662</v>
      </c>
      <c r="E46" s="443"/>
      <c r="F46" s="329" t="s">
        <v>661</v>
      </c>
      <c r="G46" s="442" t="s">
        <v>664</v>
      </c>
      <c r="H46" s="443"/>
      <c r="I46" s="330" t="s">
        <v>665</v>
      </c>
      <c r="K46" s="273"/>
      <c r="L46" s="273"/>
      <c r="M46" s="273"/>
    </row>
    <row r="47" spans="1:13" ht="45" customHeight="1">
      <c r="A47" s="316"/>
      <c r="B47" s="455" t="s">
        <v>302</v>
      </c>
      <c r="C47" s="456"/>
      <c r="D47" s="457" t="s">
        <v>663</v>
      </c>
      <c r="E47" s="458"/>
      <c r="F47" s="458"/>
      <c r="G47" s="459" t="s">
        <v>371</v>
      </c>
      <c r="H47" s="460"/>
      <c r="I47" s="331" t="s">
        <v>660</v>
      </c>
      <c r="K47" s="273"/>
      <c r="L47" s="273"/>
      <c r="M47" s="273"/>
    </row>
    <row r="48" spans="1:13" ht="18" customHeight="1">
      <c r="A48" s="316"/>
      <c r="B48" s="444" t="s">
        <v>599</v>
      </c>
      <c r="C48" s="445"/>
      <c r="D48" s="448" t="s">
        <v>596</v>
      </c>
      <c r="E48" s="449"/>
      <c r="F48" s="449"/>
      <c r="G48" s="450" t="s">
        <v>597</v>
      </c>
      <c r="H48" s="451"/>
      <c r="I48" s="452"/>
      <c r="K48" s="273"/>
      <c r="L48" s="273"/>
      <c r="M48" s="273"/>
    </row>
    <row r="49" spans="1:13" ht="22.5" customHeight="1" thickBot="1">
      <c r="A49" s="316"/>
      <c r="B49" s="446"/>
      <c r="C49" s="447"/>
      <c r="D49" s="453" t="s">
        <v>662</v>
      </c>
      <c r="E49" s="454"/>
      <c r="F49" s="332" t="s">
        <v>661</v>
      </c>
      <c r="G49" s="453" t="s">
        <v>664</v>
      </c>
      <c r="H49" s="454"/>
      <c r="I49" s="333" t="s">
        <v>665</v>
      </c>
      <c r="K49" s="273"/>
      <c r="L49" s="273"/>
      <c r="M49" s="273"/>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G49:H49 D41:E41 H41 D46:E46 G46:H46 D49:E49 D24:E24">
      <formula1>"昭和,平成,令和"</formula1>
    </dataValidation>
  </dataValidations>
  <hyperlinks>
    <hyperlink ref="G39" r:id="rId1" display="http://"/>
    <hyperlink ref="H39" r:id="rId2" display="www.charmcc.jp/west_homes/lunaheart_senri/"/>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52"/>
  <sheetViews>
    <sheetView showGridLines="0" view="pageBreakPreview" zoomScale="90" zoomScaleNormal="85" zoomScaleSheetLayoutView="90" workbookViewId="0" topLeftCell="A1">
      <selection activeCell="F2" sqref="F2"/>
    </sheetView>
  </sheetViews>
  <sheetFormatPr defaultColWidth="11.75390625" defaultRowHeight="22.5" customHeight="1"/>
  <cols>
    <col min="1" max="1" width="2.50390625" style="87" customWidth="1"/>
    <col min="2" max="2" width="9.375" style="3" customWidth="1"/>
    <col min="3" max="3" width="15.625" style="72" customWidth="1"/>
    <col min="4" max="6" width="7.875" style="72" customWidth="1"/>
    <col min="7" max="7" width="8.00390625" style="72" customWidth="1"/>
    <col min="8" max="8" width="7.875" style="72" customWidth="1"/>
    <col min="9" max="9" width="10.25390625" style="72" customWidth="1"/>
    <col min="10" max="10" width="7.875" style="72" customWidth="1"/>
    <col min="11" max="11" width="16.125" style="72" customWidth="1"/>
    <col min="12" max="12" width="3.375" style="72" customWidth="1"/>
    <col min="13" max="15" width="13.00390625" style="72" customWidth="1"/>
    <col min="16" max="16384" width="11.75390625" style="72" customWidth="1"/>
  </cols>
  <sheetData>
    <row r="1" spans="1:11" ht="21" customHeight="1" thickBot="1">
      <c r="A1" s="12" t="s">
        <v>79</v>
      </c>
      <c r="B1" s="585" t="s">
        <v>83</v>
      </c>
      <c r="C1" s="585"/>
      <c r="D1" s="585"/>
      <c r="E1" s="585"/>
      <c r="F1" s="585"/>
      <c r="G1" s="585"/>
      <c r="H1" s="585"/>
      <c r="I1" s="585"/>
      <c r="J1" s="585"/>
      <c r="K1" s="585"/>
    </row>
    <row r="2" spans="2:11" ht="21" customHeight="1">
      <c r="B2" s="581" t="s">
        <v>80</v>
      </c>
      <c r="C2" s="89" t="s">
        <v>240</v>
      </c>
      <c r="D2" s="90" t="s">
        <v>905</v>
      </c>
      <c r="E2" s="91" t="s">
        <v>241</v>
      </c>
      <c r="F2" s="183" t="s">
        <v>666</v>
      </c>
      <c r="G2" s="576" t="s">
        <v>346</v>
      </c>
      <c r="H2" s="577"/>
      <c r="I2" s="184"/>
      <c r="J2" s="92"/>
      <c r="K2" s="93"/>
    </row>
    <row r="3" spans="2:11" ht="21" customHeight="1">
      <c r="B3" s="574"/>
      <c r="C3" s="426" t="s">
        <v>250</v>
      </c>
      <c r="D3" s="102"/>
      <c r="E3" s="589"/>
      <c r="F3" s="589"/>
      <c r="G3" s="589"/>
      <c r="H3" s="94" t="s">
        <v>299</v>
      </c>
      <c r="I3" s="95"/>
      <c r="J3" s="589"/>
      <c r="K3" s="590"/>
    </row>
    <row r="4" spans="2:11" ht="21" customHeight="1">
      <c r="B4" s="575"/>
      <c r="C4" s="96" t="s">
        <v>85</v>
      </c>
      <c r="D4" s="582">
        <v>4747.49</v>
      </c>
      <c r="E4" s="583"/>
      <c r="F4" s="97" t="s">
        <v>242</v>
      </c>
      <c r="G4" s="97"/>
      <c r="H4" s="97"/>
      <c r="I4" s="97"/>
      <c r="J4" s="97"/>
      <c r="K4" s="98"/>
    </row>
    <row r="5" spans="2:11" ht="21" customHeight="1">
      <c r="B5" s="573" t="s">
        <v>81</v>
      </c>
      <c r="C5" s="99" t="s">
        <v>240</v>
      </c>
      <c r="D5" s="100" t="s">
        <v>905</v>
      </c>
      <c r="E5" s="63" t="s">
        <v>241</v>
      </c>
      <c r="F5" s="102" t="s">
        <v>666</v>
      </c>
      <c r="G5" s="586" t="s">
        <v>346</v>
      </c>
      <c r="H5" s="587"/>
      <c r="I5" s="102"/>
      <c r="J5" s="61"/>
      <c r="K5" s="62"/>
    </row>
    <row r="6" spans="2:11" ht="21" customHeight="1">
      <c r="B6" s="574"/>
      <c r="C6" s="427" t="s">
        <v>250</v>
      </c>
      <c r="D6" s="102"/>
      <c r="E6" s="589"/>
      <c r="F6" s="589"/>
      <c r="G6" s="589"/>
      <c r="H6" s="94" t="s">
        <v>299</v>
      </c>
      <c r="I6" s="95"/>
      <c r="J6" s="589"/>
      <c r="K6" s="590"/>
    </row>
    <row r="7" spans="2:11" ht="21" customHeight="1">
      <c r="B7" s="574"/>
      <c r="C7" s="99" t="s">
        <v>243</v>
      </c>
      <c r="D7" s="584">
        <v>5337.73</v>
      </c>
      <c r="E7" s="583"/>
      <c r="F7" s="634" t="s">
        <v>485</v>
      </c>
      <c r="G7" s="634"/>
      <c r="H7" s="634"/>
      <c r="I7" s="588">
        <v>5080.59</v>
      </c>
      <c r="J7" s="588"/>
      <c r="K7" s="101" t="s">
        <v>305</v>
      </c>
    </row>
    <row r="8" spans="2:11" ht="21" customHeight="1">
      <c r="B8" s="574"/>
      <c r="C8" s="99" t="s">
        <v>246</v>
      </c>
      <c r="D8" s="102" t="s">
        <v>662</v>
      </c>
      <c r="E8" s="589" t="s">
        <v>667</v>
      </c>
      <c r="F8" s="589"/>
      <c r="G8" s="639"/>
      <c r="H8" s="635" t="s">
        <v>350</v>
      </c>
      <c r="I8" s="636"/>
      <c r="J8" s="637" t="s">
        <v>668</v>
      </c>
      <c r="K8" s="590"/>
    </row>
    <row r="9" spans="2:11" ht="21" customHeight="1">
      <c r="B9" s="574"/>
      <c r="C9" s="99" t="s">
        <v>82</v>
      </c>
      <c r="D9" s="579" t="s">
        <v>669</v>
      </c>
      <c r="E9" s="580"/>
      <c r="F9" s="578" t="s">
        <v>303</v>
      </c>
      <c r="G9" s="578"/>
      <c r="H9" s="591"/>
      <c r="I9" s="591"/>
      <c r="J9" s="591"/>
      <c r="K9" s="592"/>
    </row>
    <row r="10" spans="2:11" ht="21" customHeight="1">
      <c r="B10" s="574"/>
      <c r="C10" s="99" t="s">
        <v>244</v>
      </c>
      <c r="D10" s="640" t="s">
        <v>670</v>
      </c>
      <c r="E10" s="641"/>
      <c r="F10" s="578" t="s">
        <v>303</v>
      </c>
      <c r="G10" s="578"/>
      <c r="H10" s="591"/>
      <c r="I10" s="591"/>
      <c r="J10" s="591"/>
      <c r="K10" s="592"/>
    </row>
    <row r="11" spans="2:11" ht="21" customHeight="1">
      <c r="B11" s="574"/>
      <c r="C11" s="99" t="s">
        <v>245</v>
      </c>
      <c r="D11" s="103">
        <v>6</v>
      </c>
      <c r="E11" s="104" t="s">
        <v>325</v>
      </c>
      <c r="F11" s="105" t="s">
        <v>334</v>
      </c>
      <c r="G11" s="106">
        <v>6</v>
      </c>
      <c r="H11" s="107" t="s">
        <v>335</v>
      </c>
      <c r="I11" s="106">
        <v>1</v>
      </c>
      <c r="J11" s="108" t="s">
        <v>304</v>
      </c>
      <c r="K11" s="62"/>
    </row>
    <row r="12" spans="2:11" ht="21" customHeight="1">
      <c r="B12" s="575"/>
      <c r="C12" s="600" t="s">
        <v>297</v>
      </c>
      <c r="D12" s="601"/>
      <c r="E12" s="601"/>
      <c r="F12" s="601"/>
      <c r="G12" s="601"/>
      <c r="H12" s="602"/>
      <c r="I12" s="579"/>
      <c r="J12" s="599"/>
      <c r="K12" s="109"/>
    </row>
    <row r="13" spans="2:16" ht="21" customHeight="1">
      <c r="B13" s="570" t="s">
        <v>310</v>
      </c>
      <c r="C13" s="110" t="s">
        <v>247</v>
      </c>
      <c r="D13" s="111">
        <v>98</v>
      </c>
      <c r="E13" s="112" t="s">
        <v>388</v>
      </c>
      <c r="F13" s="486" t="s">
        <v>526</v>
      </c>
      <c r="G13" s="487"/>
      <c r="H13" s="487"/>
      <c r="I13" s="488"/>
      <c r="J13" s="272">
        <v>98</v>
      </c>
      <c r="K13" s="275">
        <v>98</v>
      </c>
      <c r="P13" s="3"/>
    </row>
    <row r="14" spans="2:16" ht="36" customHeight="1">
      <c r="B14" s="571"/>
      <c r="C14" s="70" t="s">
        <v>306</v>
      </c>
      <c r="D14" s="114" t="s">
        <v>248</v>
      </c>
      <c r="E14" s="114" t="s">
        <v>249</v>
      </c>
      <c r="F14" s="114" t="s">
        <v>84</v>
      </c>
      <c r="G14" s="114" t="s">
        <v>424</v>
      </c>
      <c r="H14" s="115" t="s">
        <v>332</v>
      </c>
      <c r="I14" s="115" t="s">
        <v>85</v>
      </c>
      <c r="J14" s="115" t="s">
        <v>427</v>
      </c>
      <c r="K14" s="116" t="s">
        <v>349</v>
      </c>
      <c r="P14" s="3"/>
    </row>
    <row r="15" spans="1:16" s="120" customFormat="1" ht="21" customHeight="1">
      <c r="A15" s="117"/>
      <c r="B15" s="571"/>
      <c r="C15" s="118" t="s">
        <v>671</v>
      </c>
      <c r="D15" s="119" t="s">
        <v>672</v>
      </c>
      <c r="E15" s="119" t="s">
        <v>672</v>
      </c>
      <c r="F15" s="119" t="s">
        <v>673</v>
      </c>
      <c r="G15" s="119" t="s">
        <v>673</v>
      </c>
      <c r="H15" s="119" t="s">
        <v>673</v>
      </c>
      <c r="I15" s="366">
        <v>13.35</v>
      </c>
      <c r="J15" s="366">
        <v>8</v>
      </c>
      <c r="K15" s="367" t="s">
        <v>675</v>
      </c>
      <c r="P15" s="121"/>
    </row>
    <row r="16" spans="1:16" s="120" customFormat="1" ht="21" customHeight="1">
      <c r="A16" s="117"/>
      <c r="B16" s="571"/>
      <c r="C16" s="118" t="s">
        <v>671</v>
      </c>
      <c r="D16" s="119" t="s">
        <v>672</v>
      </c>
      <c r="E16" s="119" t="s">
        <v>672</v>
      </c>
      <c r="F16" s="119" t="s">
        <v>673</v>
      </c>
      <c r="G16" s="119" t="s">
        <v>673</v>
      </c>
      <c r="H16" s="119" t="s">
        <v>673</v>
      </c>
      <c r="I16" s="366">
        <v>13.53</v>
      </c>
      <c r="J16" s="366">
        <v>4</v>
      </c>
      <c r="K16" s="368" t="s">
        <v>675</v>
      </c>
      <c r="P16" s="638"/>
    </row>
    <row r="17" spans="1:16" s="120" customFormat="1" ht="21" customHeight="1">
      <c r="A17" s="117"/>
      <c r="B17" s="571"/>
      <c r="C17" s="118" t="s">
        <v>671</v>
      </c>
      <c r="D17" s="119" t="s">
        <v>672</v>
      </c>
      <c r="E17" s="119" t="s">
        <v>672</v>
      </c>
      <c r="F17" s="119" t="s">
        <v>673</v>
      </c>
      <c r="G17" s="119" t="s">
        <v>673</v>
      </c>
      <c r="H17" s="119" t="s">
        <v>673</v>
      </c>
      <c r="I17" s="366">
        <v>13.53</v>
      </c>
      <c r="J17" s="366">
        <v>4</v>
      </c>
      <c r="K17" s="368" t="s">
        <v>675</v>
      </c>
      <c r="P17" s="638"/>
    </row>
    <row r="18" spans="1:16" s="120" customFormat="1" ht="21" customHeight="1">
      <c r="A18" s="117"/>
      <c r="B18" s="571"/>
      <c r="C18" s="118" t="s">
        <v>671</v>
      </c>
      <c r="D18" s="119" t="s">
        <v>672</v>
      </c>
      <c r="E18" s="119" t="s">
        <v>672</v>
      </c>
      <c r="F18" s="119" t="s">
        <v>673</v>
      </c>
      <c r="G18" s="119" t="s">
        <v>673</v>
      </c>
      <c r="H18" s="119" t="s">
        <v>673</v>
      </c>
      <c r="I18" s="366">
        <v>13.61</v>
      </c>
      <c r="J18" s="366">
        <v>4</v>
      </c>
      <c r="K18" s="367" t="s">
        <v>675</v>
      </c>
      <c r="P18" s="638"/>
    </row>
    <row r="19" spans="1:16" s="120" customFormat="1" ht="21" customHeight="1">
      <c r="A19" s="122"/>
      <c r="B19" s="571"/>
      <c r="C19" s="118" t="s">
        <v>671</v>
      </c>
      <c r="D19" s="119" t="s">
        <v>672</v>
      </c>
      <c r="E19" s="119" t="s">
        <v>672</v>
      </c>
      <c r="F19" s="119" t="s">
        <v>673</v>
      </c>
      <c r="G19" s="119" t="s">
        <v>673</v>
      </c>
      <c r="H19" s="119" t="s">
        <v>673</v>
      </c>
      <c r="I19" s="366">
        <v>13.89</v>
      </c>
      <c r="J19" s="366">
        <v>4</v>
      </c>
      <c r="K19" s="367" t="s">
        <v>675</v>
      </c>
      <c r="L19" s="123"/>
      <c r="M19" s="123"/>
      <c r="N19" s="123"/>
      <c r="O19" s="123"/>
      <c r="P19" s="124"/>
    </row>
    <row r="20" spans="1:16" s="120" customFormat="1" ht="21" customHeight="1">
      <c r="A20" s="122"/>
      <c r="B20" s="571"/>
      <c r="C20" s="118" t="s">
        <v>671</v>
      </c>
      <c r="D20" s="119" t="s">
        <v>672</v>
      </c>
      <c r="E20" s="119" t="s">
        <v>672</v>
      </c>
      <c r="F20" s="119" t="s">
        <v>673</v>
      </c>
      <c r="G20" s="119" t="s">
        <v>673</v>
      </c>
      <c r="H20" s="119" t="s">
        <v>673</v>
      </c>
      <c r="I20" s="366">
        <v>14.04</v>
      </c>
      <c r="J20" s="366">
        <v>8</v>
      </c>
      <c r="K20" s="367" t="s">
        <v>675</v>
      </c>
      <c r="L20" s="123"/>
      <c r="M20" s="123"/>
      <c r="N20" s="123"/>
      <c r="O20" s="123"/>
      <c r="P20" s="124"/>
    </row>
    <row r="21" spans="1:16" s="120" customFormat="1" ht="21" customHeight="1">
      <c r="A21" s="122"/>
      <c r="B21" s="571"/>
      <c r="C21" s="118" t="s">
        <v>671</v>
      </c>
      <c r="D21" s="119" t="s">
        <v>672</v>
      </c>
      <c r="E21" s="119" t="s">
        <v>672</v>
      </c>
      <c r="F21" s="119" t="s">
        <v>673</v>
      </c>
      <c r="G21" s="119" t="s">
        <v>672</v>
      </c>
      <c r="H21" s="119" t="s">
        <v>673</v>
      </c>
      <c r="I21" s="366">
        <v>14.31</v>
      </c>
      <c r="J21" s="366">
        <v>4</v>
      </c>
      <c r="K21" s="367" t="s">
        <v>675</v>
      </c>
      <c r="L21" s="123"/>
      <c r="M21" s="123"/>
      <c r="N21" s="123"/>
      <c r="O21" s="123"/>
      <c r="P21" s="124"/>
    </row>
    <row r="22" spans="1:16" s="120" customFormat="1" ht="21" customHeight="1">
      <c r="A22" s="122"/>
      <c r="B22" s="571"/>
      <c r="C22" s="118" t="s">
        <v>671</v>
      </c>
      <c r="D22" s="119" t="s">
        <v>672</v>
      </c>
      <c r="E22" s="119" t="s">
        <v>672</v>
      </c>
      <c r="F22" s="119" t="s">
        <v>673</v>
      </c>
      <c r="G22" s="119" t="s">
        <v>673</v>
      </c>
      <c r="H22" s="119" t="s">
        <v>673</v>
      </c>
      <c r="I22" s="366">
        <v>14.4</v>
      </c>
      <c r="J22" s="366">
        <v>4</v>
      </c>
      <c r="K22" s="367" t="s">
        <v>675</v>
      </c>
      <c r="L22" s="123"/>
      <c r="M22" s="123"/>
      <c r="N22" s="123"/>
      <c r="O22" s="123"/>
      <c r="P22" s="124"/>
    </row>
    <row r="23" spans="1:16" s="120" customFormat="1" ht="21" customHeight="1">
      <c r="A23" s="122"/>
      <c r="B23" s="571"/>
      <c r="C23" s="118" t="s">
        <v>671</v>
      </c>
      <c r="D23" s="119" t="s">
        <v>672</v>
      </c>
      <c r="E23" s="119" t="s">
        <v>672</v>
      </c>
      <c r="F23" s="119" t="s">
        <v>673</v>
      </c>
      <c r="G23" s="119" t="s">
        <v>673</v>
      </c>
      <c r="H23" s="119" t="s">
        <v>673</v>
      </c>
      <c r="I23" s="369">
        <v>14.46</v>
      </c>
      <c r="J23" s="366">
        <v>4</v>
      </c>
      <c r="K23" s="367" t="s">
        <v>674</v>
      </c>
      <c r="L23" s="123"/>
      <c r="M23" s="123"/>
      <c r="N23" s="123"/>
      <c r="O23" s="123"/>
      <c r="P23" s="124"/>
    </row>
    <row r="24" spans="1:16" s="120" customFormat="1" ht="21" customHeight="1">
      <c r="A24" s="122"/>
      <c r="B24" s="571"/>
      <c r="C24" s="118" t="s">
        <v>671</v>
      </c>
      <c r="D24" s="119" t="s">
        <v>672</v>
      </c>
      <c r="E24" s="119" t="s">
        <v>672</v>
      </c>
      <c r="F24" s="119" t="s">
        <v>673</v>
      </c>
      <c r="G24" s="119" t="s">
        <v>673</v>
      </c>
      <c r="H24" s="119" t="s">
        <v>673</v>
      </c>
      <c r="I24" s="369">
        <v>14.48</v>
      </c>
      <c r="J24" s="366">
        <v>4</v>
      </c>
      <c r="K24" s="367" t="s">
        <v>674</v>
      </c>
      <c r="L24" s="123"/>
      <c r="M24" s="123"/>
      <c r="N24" s="123"/>
      <c r="O24" s="123"/>
      <c r="P24" s="124"/>
    </row>
    <row r="25" spans="1:16" s="120" customFormat="1" ht="21" customHeight="1">
      <c r="A25" s="122"/>
      <c r="B25" s="571"/>
      <c r="C25" s="118" t="s">
        <v>671</v>
      </c>
      <c r="D25" s="119" t="s">
        <v>672</v>
      </c>
      <c r="E25" s="119" t="s">
        <v>672</v>
      </c>
      <c r="F25" s="119" t="s">
        <v>673</v>
      </c>
      <c r="G25" s="119" t="s">
        <v>673</v>
      </c>
      <c r="H25" s="119" t="s">
        <v>673</v>
      </c>
      <c r="I25" s="369">
        <v>14.53</v>
      </c>
      <c r="J25" s="366">
        <v>1</v>
      </c>
      <c r="K25" s="367" t="s">
        <v>674</v>
      </c>
      <c r="L25" s="123"/>
      <c r="M25" s="123"/>
      <c r="N25" s="123"/>
      <c r="O25" s="123"/>
      <c r="P25" s="124"/>
    </row>
    <row r="26" spans="1:16" s="120" customFormat="1" ht="21" customHeight="1">
      <c r="A26" s="122"/>
      <c r="B26" s="571"/>
      <c r="C26" s="118" t="s">
        <v>671</v>
      </c>
      <c r="D26" s="119" t="s">
        <v>672</v>
      </c>
      <c r="E26" s="119" t="s">
        <v>672</v>
      </c>
      <c r="F26" s="119" t="s">
        <v>673</v>
      </c>
      <c r="G26" s="119" t="s">
        <v>673</v>
      </c>
      <c r="H26" s="119" t="s">
        <v>673</v>
      </c>
      <c r="I26" s="369">
        <v>14.55</v>
      </c>
      <c r="J26" s="366">
        <v>1</v>
      </c>
      <c r="K26" s="367" t="s">
        <v>674</v>
      </c>
      <c r="L26" s="123"/>
      <c r="M26" s="123"/>
      <c r="N26" s="123"/>
      <c r="O26" s="123"/>
      <c r="P26" s="124"/>
    </row>
    <row r="27" spans="1:16" s="120" customFormat="1" ht="21" customHeight="1">
      <c r="A27" s="122"/>
      <c r="B27" s="571"/>
      <c r="C27" s="118" t="s">
        <v>671</v>
      </c>
      <c r="D27" s="119" t="s">
        <v>672</v>
      </c>
      <c r="E27" s="119" t="s">
        <v>672</v>
      </c>
      <c r="F27" s="119" t="s">
        <v>673</v>
      </c>
      <c r="G27" s="119" t="s">
        <v>673</v>
      </c>
      <c r="H27" s="119" t="s">
        <v>673</v>
      </c>
      <c r="I27" s="369">
        <v>14.61</v>
      </c>
      <c r="J27" s="366">
        <v>1</v>
      </c>
      <c r="K27" s="367" t="s">
        <v>674</v>
      </c>
      <c r="L27" s="123"/>
      <c r="M27" s="123"/>
      <c r="N27" s="123"/>
      <c r="O27" s="123"/>
      <c r="P27" s="124"/>
    </row>
    <row r="28" spans="1:16" s="120" customFormat="1" ht="21" customHeight="1">
      <c r="A28" s="122"/>
      <c r="B28" s="571"/>
      <c r="C28" s="118" t="s">
        <v>671</v>
      </c>
      <c r="D28" s="119" t="s">
        <v>672</v>
      </c>
      <c r="E28" s="119" t="s">
        <v>672</v>
      </c>
      <c r="F28" s="119" t="s">
        <v>673</v>
      </c>
      <c r="G28" s="119" t="s">
        <v>673</v>
      </c>
      <c r="H28" s="119" t="s">
        <v>673</v>
      </c>
      <c r="I28" s="369">
        <v>14.64</v>
      </c>
      <c r="J28" s="366">
        <v>1</v>
      </c>
      <c r="K28" s="367" t="s">
        <v>674</v>
      </c>
      <c r="L28" s="123"/>
      <c r="M28" s="123"/>
      <c r="N28" s="123"/>
      <c r="O28" s="123"/>
      <c r="P28" s="124"/>
    </row>
    <row r="29" spans="1:16" s="120" customFormat="1" ht="21" customHeight="1">
      <c r="A29" s="122"/>
      <c r="B29" s="571"/>
      <c r="C29" s="118" t="s">
        <v>671</v>
      </c>
      <c r="D29" s="119" t="s">
        <v>672</v>
      </c>
      <c r="E29" s="119" t="s">
        <v>672</v>
      </c>
      <c r="F29" s="119" t="s">
        <v>673</v>
      </c>
      <c r="G29" s="119" t="s">
        <v>672</v>
      </c>
      <c r="H29" s="119" t="s">
        <v>673</v>
      </c>
      <c r="I29" s="369">
        <v>14.65</v>
      </c>
      <c r="J29" s="366">
        <v>4</v>
      </c>
      <c r="K29" s="367" t="s">
        <v>674</v>
      </c>
      <c r="L29" s="123"/>
      <c r="M29" s="123"/>
      <c r="N29" s="123"/>
      <c r="O29" s="123"/>
      <c r="P29" s="124"/>
    </row>
    <row r="30" spans="1:16" s="120" customFormat="1" ht="21" customHeight="1">
      <c r="A30" s="122"/>
      <c r="B30" s="571"/>
      <c r="C30" s="118" t="s">
        <v>671</v>
      </c>
      <c r="D30" s="119" t="s">
        <v>672</v>
      </c>
      <c r="E30" s="119" t="s">
        <v>672</v>
      </c>
      <c r="F30" s="119" t="s">
        <v>673</v>
      </c>
      <c r="G30" s="119" t="s">
        <v>672</v>
      </c>
      <c r="H30" s="119" t="s">
        <v>673</v>
      </c>
      <c r="I30" s="369">
        <v>14.7</v>
      </c>
      <c r="J30" s="366">
        <v>4</v>
      </c>
      <c r="K30" s="367" t="s">
        <v>674</v>
      </c>
      <c r="L30" s="123"/>
      <c r="M30" s="123"/>
      <c r="N30" s="123"/>
      <c r="O30" s="123"/>
      <c r="P30" s="124"/>
    </row>
    <row r="31" spans="1:16" s="120" customFormat="1" ht="21" customHeight="1">
      <c r="A31" s="122"/>
      <c r="B31" s="571"/>
      <c r="C31" s="118" t="s">
        <v>671</v>
      </c>
      <c r="D31" s="119" t="s">
        <v>672</v>
      </c>
      <c r="E31" s="119" t="s">
        <v>672</v>
      </c>
      <c r="F31" s="119" t="s">
        <v>673</v>
      </c>
      <c r="G31" s="119" t="s">
        <v>673</v>
      </c>
      <c r="H31" s="119" t="s">
        <v>673</v>
      </c>
      <c r="I31" s="369">
        <v>14.7</v>
      </c>
      <c r="J31" s="366">
        <v>1</v>
      </c>
      <c r="K31" s="367" t="s">
        <v>674</v>
      </c>
      <c r="L31" s="123"/>
      <c r="M31" s="123"/>
      <c r="N31" s="123"/>
      <c r="O31" s="123"/>
      <c r="P31" s="124"/>
    </row>
    <row r="32" spans="1:16" s="120" customFormat="1" ht="21" customHeight="1">
      <c r="A32" s="122"/>
      <c r="B32" s="571"/>
      <c r="C32" s="118" t="s">
        <v>671</v>
      </c>
      <c r="D32" s="119" t="s">
        <v>672</v>
      </c>
      <c r="E32" s="119" t="s">
        <v>672</v>
      </c>
      <c r="F32" s="119" t="s">
        <v>673</v>
      </c>
      <c r="G32" s="119" t="s">
        <v>672</v>
      </c>
      <c r="H32" s="119" t="s">
        <v>673</v>
      </c>
      <c r="I32" s="369">
        <v>14.76</v>
      </c>
      <c r="J32" s="366">
        <v>4</v>
      </c>
      <c r="K32" s="367" t="s">
        <v>674</v>
      </c>
      <c r="L32" s="123"/>
      <c r="M32" s="123"/>
      <c r="N32" s="123"/>
      <c r="O32" s="123"/>
      <c r="P32" s="124"/>
    </row>
    <row r="33" spans="1:16" s="120" customFormat="1" ht="21" customHeight="1">
      <c r="A33" s="122"/>
      <c r="B33" s="571"/>
      <c r="C33" s="118" t="s">
        <v>671</v>
      </c>
      <c r="D33" s="119" t="s">
        <v>672</v>
      </c>
      <c r="E33" s="119" t="s">
        <v>672</v>
      </c>
      <c r="F33" s="119" t="s">
        <v>673</v>
      </c>
      <c r="G33" s="119" t="s">
        <v>672</v>
      </c>
      <c r="H33" s="119" t="s">
        <v>673</v>
      </c>
      <c r="I33" s="369">
        <v>14.77</v>
      </c>
      <c r="J33" s="366">
        <v>24</v>
      </c>
      <c r="K33" s="367" t="s">
        <v>674</v>
      </c>
      <c r="L33" s="123"/>
      <c r="M33" s="123"/>
      <c r="N33" s="123"/>
      <c r="O33" s="123"/>
      <c r="P33" s="124"/>
    </row>
    <row r="34" spans="1:16" s="120" customFormat="1" ht="21" customHeight="1">
      <c r="A34" s="122"/>
      <c r="B34" s="571"/>
      <c r="C34" s="118" t="s">
        <v>671</v>
      </c>
      <c r="D34" s="119" t="s">
        <v>672</v>
      </c>
      <c r="E34" s="119" t="s">
        <v>672</v>
      </c>
      <c r="F34" s="119" t="s">
        <v>673</v>
      </c>
      <c r="G34" s="119" t="s">
        <v>673</v>
      </c>
      <c r="H34" s="119" t="s">
        <v>673</v>
      </c>
      <c r="I34" s="369">
        <v>14.77</v>
      </c>
      <c r="J34" s="366">
        <v>6</v>
      </c>
      <c r="K34" s="367" t="s">
        <v>674</v>
      </c>
      <c r="L34" s="123"/>
      <c r="M34" s="123"/>
      <c r="N34" s="123"/>
      <c r="O34" s="123"/>
      <c r="P34" s="124"/>
    </row>
    <row r="35" spans="1:16" s="120" customFormat="1" ht="21" customHeight="1">
      <c r="A35" s="122"/>
      <c r="B35" s="571"/>
      <c r="C35" s="118" t="s">
        <v>671</v>
      </c>
      <c r="D35" s="119" t="s">
        <v>672</v>
      </c>
      <c r="E35" s="119" t="s">
        <v>672</v>
      </c>
      <c r="F35" s="119" t="s">
        <v>673</v>
      </c>
      <c r="G35" s="119" t="s">
        <v>672</v>
      </c>
      <c r="H35" s="119" t="s">
        <v>673</v>
      </c>
      <c r="I35" s="369">
        <v>14.84</v>
      </c>
      <c r="J35" s="366">
        <v>4</v>
      </c>
      <c r="K35" s="367" t="s">
        <v>674</v>
      </c>
      <c r="L35" s="123"/>
      <c r="M35" s="123"/>
      <c r="N35" s="123"/>
      <c r="O35" s="123"/>
      <c r="P35" s="124"/>
    </row>
    <row r="36" spans="1:16" s="120" customFormat="1" ht="21" customHeight="1">
      <c r="A36" s="122"/>
      <c r="B36" s="571"/>
      <c r="C36" s="118" t="s">
        <v>671</v>
      </c>
      <c r="D36" s="119" t="s">
        <v>672</v>
      </c>
      <c r="E36" s="119" t="s">
        <v>672</v>
      </c>
      <c r="F36" s="119" t="s">
        <v>673</v>
      </c>
      <c r="G36" s="119" t="s">
        <v>673</v>
      </c>
      <c r="H36" s="119" t="s">
        <v>673</v>
      </c>
      <c r="I36" s="369">
        <v>14.84</v>
      </c>
      <c r="J36" s="366">
        <v>2</v>
      </c>
      <c r="K36" s="367" t="s">
        <v>674</v>
      </c>
      <c r="L36" s="123"/>
      <c r="M36" s="123"/>
      <c r="N36" s="123"/>
      <c r="O36" s="123"/>
      <c r="P36" s="124"/>
    </row>
    <row r="37" spans="1:16" s="120" customFormat="1" ht="21" customHeight="1">
      <c r="A37" s="122"/>
      <c r="B37" s="572"/>
      <c r="C37" s="118" t="s">
        <v>671</v>
      </c>
      <c r="D37" s="119" t="s">
        <v>672</v>
      </c>
      <c r="E37" s="119" t="s">
        <v>672</v>
      </c>
      <c r="F37" s="119" t="s">
        <v>673</v>
      </c>
      <c r="G37" s="119" t="s">
        <v>673</v>
      </c>
      <c r="H37" s="119" t="s">
        <v>673</v>
      </c>
      <c r="I37" s="369">
        <v>14.98</v>
      </c>
      <c r="J37" s="366">
        <v>1</v>
      </c>
      <c r="K37" s="367" t="s">
        <v>674</v>
      </c>
      <c r="L37" s="123"/>
      <c r="M37" s="123"/>
      <c r="N37" s="123"/>
      <c r="O37" s="123"/>
      <c r="P37" s="124"/>
    </row>
    <row r="38" spans="2:15" ht="21" customHeight="1">
      <c r="B38" s="573" t="s">
        <v>86</v>
      </c>
      <c r="C38" s="593" t="s">
        <v>409</v>
      </c>
      <c r="D38" s="630">
        <v>14</v>
      </c>
      <c r="E38" s="617" t="s">
        <v>406</v>
      </c>
      <c r="F38" s="487" t="s">
        <v>410</v>
      </c>
      <c r="G38" s="487"/>
      <c r="H38" s="487"/>
      <c r="I38" s="487"/>
      <c r="J38" s="106">
        <v>2</v>
      </c>
      <c r="K38" s="113" t="s">
        <v>407</v>
      </c>
      <c r="L38" s="80"/>
      <c r="M38" s="80"/>
      <c r="O38" s="80"/>
    </row>
    <row r="39" spans="2:13" ht="21" customHeight="1">
      <c r="B39" s="574"/>
      <c r="C39" s="594"/>
      <c r="D39" s="631"/>
      <c r="E39" s="618"/>
      <c r="F39" s="487" t="s">
        <v>408</v>
      </c>
      <c r="G39" s="487"/>
      <c r="H39" s="487"/>
      <c r="I39" s="487"/>
      <c r="J39" s="84">
        <v>9</v>
      </c>
      <c r="K39" s="113" t="s">
        <v>407</v>
      </c>
      <c r="M39" s="80"/>
    </row>
    <row r="40" spans="2:11" ht="21" customHeight="1">
      <c r="B40" s="574"/>
      <c r="C40" s="69" t="s">
        <v>87</v>
      </c>
      <c r="D40" s="126" t="s">
        <v>681</v>
      </c>
      <c r="E40" s="106">
        <v>8</v>
      </c>
      <c r="F40" s="127" t="s">
        <v>407</v>
      </c>
      <c r="G40" s="128" t="s">
        <v>683</v>
      </c>
      <c r="H40" s="106">
        <v>1</v>
      </c>
      <c r="I40" s="104" t="s">
        <v>407</v>
      </c>
      <c r="J40" s="104"/>
      <c r="K40" s="113"/>
    </row>
    <row r="41" spans="2:11" ht="36" customHeight="1">
      <c r="B41" s="574"/>
      <c r="C41" s="129" t="s">
        <v>88</v>
      </c>
      <c r="D41" s="128" t="s">
        <v>682</v>
      </c>
      <c r="E41" s="106">
        <v>1</v>
      </c>
      <c r="F41" s="127" t="s">
        <v>407</v>
      </c>
      <c r="G41" s="128" t="s">
        <v>684</v>
      </c>
      <c r="H41" s="106">
        <v>3</v>
      </c>
      <c r="I41" s="127" t="s">
        <v>407</v>
      </c>
      <c r="J41" s="59" t="s">
        <v>309</v>
      </c>
      <c r="K41" s="130" t="s">
        <v>676</v>
      </c>
    </row>
    <row r="42" spans="2:11" ht="21" customHeight="1">
      <c r="B42" s="574"/>
      <c r="C42" s="131" t="s">
        <v>89</v>
      </c>
      <c r="D42" s="83">
        <v>5</v>
      </c>
      <c r="E42" s="127" t="s">
        <v>407</v>
      </c>
      <c r="F42" s="269" t="s">
        <v>85</v>
      </c>
      <c r="G42" s="132">
        <v>66.5</v>
      </c>
      <c r="H42" s="104" t="s">
        <v>242</v>
      </c>
      <c r="I42" s="610" t="s">
        <v>531</v>
      </c>
      <c r="J42" s="611"/>
      <c r="K42" s="614" t="s">
        <v>666</v>
      </c>
    </row>
    <row r="43" spans="2:11" ht="21" customHeight="1">
      <c r="B43" s="574"/>
      <c r="C43" s="131" t="s">
        <v>527</v>
      </c>
      <c r="D43" s="83">
        <v>5</v>
      </c>
      <c r="E43" s="127" t="s">
        <v>407</v>
      </c>
      <c r="F43" s="269" t="s">
        <v>85</v>
      </c>
      <c r="G43" s="132">
        <v>66.5</v>
      </c>
      <c r="H43" s="104" t="s">
        <v>242</v>
      </c>
      <c r="I43" s="612"/>
      <c r="J43" s="613"/>
      <c r="K43" s="615"/>
    </row>
    <row r="44" spans="2:11" ht="21" customHeight="1">
      <c r="B44" s="574"/>
      <c r="C44" s="63" t="s">
        <v>90</v>
      </c>
      <c r="D44" s="628" t="s">
        <v>677</v>
      </c>
      <c r="E44" s="629"/>
      <c r="F44" s="629"/>
      <c r="G44" s="629"/>
      <c r="H44" s="106">
        <v>2</v>
      </c>
      <c r="I44" s="104" t="s">
        <v>407</v>
      </c>
      <c r="J44" s="61"/>
      <c r="K44" s="62"/>
    </row>
    <row r="45" spans="1:11" s="137" customFormat="1" ht="21" customHeight="1">
      <c r="A45" s="133"/>
      <c r="B45" s="574"/>
      <c r="C45" s="63" t="s">
        <v>251</v>
      </c>
      <c r="D45" s="134" t="s">
        <v>258</v>
      </c>
      <c r="E45" s="135">
        <v>1.8</v>
      </c>
      <c r="F45" s="97" t="s">
        <v>259</v>
      </c>
      <c r="G45" s="134" t="s">
        <v>260</v>
      </c>
      <c r="H45" s="135">
        <v>1.8</v>
      </c>
      <c r="I45" s="4" t="s">
        <v>259</v>
      </c>
      <c r="J45" s="61"/>
      <c r="K45" s="136"/>
    </row>
    <row r="46" spans="2:16" ht="21" customHeight="1">
      <c r="B46" s="574"/>
      <c r="C46" s="138" t="s">
        <v>292</v>
      </c>
      <c r="D46" s="608">
        <v>4</v>
      </c>
      <c r="E46" s="609"/>
      <c r="F46" s="104" t="s">
        <v>407</v>
      </c>
      <c r="G46" s="139"/>
      <c r="H46" s="606"/>
      <c r="I46" s="606"/>
      <c r="J46" s="606"/>
      <c r="K46" s="607"/>
      <c r="M46" s="3"/>
      <c r="N46" s="3"/>
      <c r="O46" s="3"/>
      <c r="P46" s="3"/>
    </row>
    <row r="47" spans="2:11" ht="21" customHeight="1">
      <c r="B47" s="574"/>
      <c r="C47" s="626" t="s">
        <v>293</v>
      </c>
      <c r="D47" s="140" t="s">
        <v>294</v>
      </c>
      <c r="E47" s="71" t="s">
        <v>666</v>
      </c>
      <c r="F47" s="140" t="s">
        <v>295</v>
      </c>
      <c r="G47" s="71" t="s">
        <v>666</v>
      </c>
      <c r="H47" s="140" t="s">
        <v>84</v>
      </c>
      <c r="I47" s="71" t="s">
        <v>666</v>
      </c>
      <c r="J47" s="141" t="s">
        <v>344</v>
      </c>
      <c r="K47" s="239" t="s">
        <v>666</v>
      </c>
    </row>
    <row r="48" spans="2:11" ht="30.75" customHeight="1">
      <c r="B48" s="574"/>
      <c r="C48" s="627"/>
      <c r="D48" s="140" t="s">
        <v>313</v>
      </c>
      <c r="E48" s="595" t="s">
        <v>678</v>
      </c>
      <c r="F48" s="596"/>
      <c r="G48" s="597" t="s">
        <v>372</v>
      </c>
      <c r="H48" s="598"/>
      <c r="I48" s="598"/>
      <c r="J48" s="598"/>
      <c r="K48" s="370" t="s">
        <v>679</v>
      </c>
    </row>
    <row r="49" spans="2:11" ht="21" customHeight="1">
      <c r="B49" s="575"/>
      <c r="C49" s="63" t="s">
        <v>44</v>
      </c>
      <c r="D49" s="603"/>
      <c r="E49" s="604"/>
      <c r="F49" s="604"/>
      <c r="G49" s="604"/>
      <c r="H49" s="604"/>
      <c r="I49" s="604"/>
      <c r="J49" s="604"/>
      <c r="K49" s="605"/>
    </row>
    <row r="50" spans="2:11" ht="21" customHeight="1">
      <c r="B50" s="570" t="s">
        <v>311</v>
      </c>
      <c r="C50" s="143" t="s">
        <v>91</v>
      </c>
      <c r="D50" s="144" t="s">
        <v>666</v>
      </c>
      <c r="E50" s="642" t="s">
        <v>92</v>
      </c>
      <c r="F50" s="643"/>
      <c r="G50" s="145" t="s">
        <v>666</v>
      </c>
      <c r="H50" s="644" t="s">
        <v>307</v>
      </c>
      <c r="I50" s="645"/>
      <c r="J50" s="146" t="s">
        <v>666</v>
      </c>
      <c r="K50" s="113"/>
    </row>
    <row r="51" spans="2:11" ht="36" customHeight="1">
      <c r="B51" s="574"/>
      <c r="C51" s="424" t="s">
        <v>308</v>
      </c>
      <c r="D51" s="144" t="s">
        <v>666</v>
      </c>
      <c r="E51" s="622" t="s">
        <v>312</v>
      </c>
      <c r="F51" s="623"/>
      <c r="G51" s="619"/>
      <c r="H51" s="620"/>
      <c r="I51" s="620"/>
      <c r="J51" s="620"/>
      <c r="K51" s="621"/>
    </row>
    <row r="52" spans="2:11" ht="21" customHeight="1" thickBot="1">
      <c r="B52" s="616"/>
      <c r="C52" s="60" t="s">
        <v>373</v>
      </c>
      <c r="D52" s="148" t="s">
        <v>666</v>
      </c>
      <c r="E52" s="624" t="s">
        <v>680</v>
      </c>
      <c r="F52" s="625"/>
      <c r="G52" s="149" t="s">
        <v>666</v>
      </c>
      <c r="H52" s="632" t="s">
        <v>399</v>
      </c>
      <c r="I52" s="633"/>
      <c r="J52" s="150">
        <v>2</v>
      </c>
      <c r="K52" s="151" t="s">
        <v>398</v>
      </c>
    </row>
  </sheetData>
  <sheetProtection/>
  <mergeCells count="49">
    <mergeCell ref="H52:I52"/>
    <mergeCell ref="F7:H7"/>
    <mergeCell ref="H8:I8"/>
    <mergeCell ref="J8:K8"/>
    <mergeCell ref="P16:P18"/>
    <mergeCell ref="E8:G8"/>
    <mergeCell ref="D10:E10"/>
    <mergeCell ref="E50:F50"/>
    <mergeCell ref="H50:I50"/>
    <mergeCell ref="B50:B52"/>
    <mergeCell ref="E38:E39"/>
    <mergeCell ref="F38:I38"/>
    <mergeCell ref="F39:I39"/>
    <mergeCell ref="G51:K51"/>
    <mergeCell ref="E51:F51"/>
    <mergeCell ref="E52:F52"/>
    <mergeCell ref="C47:C48"/>
    <mergeCell ref="D44:G44"/>
    <mergeCell ref="D38:D39"/>
    <mergeCell ref="C38:C39"/>
    <mergeCell ref="E48:F48"/>
    <mergeCell ref="G48:J48"/>
    <mergeCell ref="I12:J12"/>
    <mergeCell ref="C12:H12"/>
    <mergeCell ref="D49:K49"/>
    <mergeCell ref="H46:K46"/>
    <mergeCell ref="D46:E46"/>
    <mergeCell ref="I42:J43"/>
    <mergeCell ref="K42:K43"/>
    <mergeCell ref="B1:K1"/>
    <mergeCell ref="G5:H5"/>
    <mergeCell ref="I7:J7"/>
    <mergeCell ref="E3:G3"/>
    <mergeCell ref="E6:G6"/>
    <mergeCell ref="J3:K3"/>
    <mergeCell ref="J6:K6"/>
    <mergeCell ref="B5:B12"/>
    <mergeCell ref="H9:K9"/>
    <mergeCell ref="H10:K10"/>
    <mergeCell ref="B13:B37"/>
    <mergeCell ref="B38:B49"/>
    <mergeCell ref="G2:H2"/>
    <mergeCell ref="F9:G9"/>
    <mergeCell ref="F10:G10"/>
    <mergeCell ref="F13:I13"/>
    <mergeCell ref="D9:E9"/>
    <mergeCell ref="B2:B4"/>
    <mergeCell ref="D4:E4"/>
    <mergeCell ref="D7:E7"/>
  </mergeCells>
  <dataValidations count="14">
    <dataValidation type="list" allowBlank="1" showInputMessage="1" showErrorMessage="1" sqref="F5 F2 I2 I47 K47 E47 I5 G47 D50:D52 G50 J50 G52 K42">
      <formula1>"あり,なし"</formula1>
    </dataValidation>
    <dataValidation type="list" allowBlank="1" showInputMessage="1" showErrorMessage="1" sqref="D8 D6 I6 D3 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40 G40">
      <formula1>"個室,大浴場"</formula1>
    </dataValidation>
    <dataValidation type="list" allowBlank="1" showInputMessage="1" showErrorMessage="1" sqref="D44">
      <formula1>"あり（車椅子対応）,あり（ストレッチャー対応）,あり（その他）,なし"</formula1>
    </dataValidation>
    <dataValidation type="list" allowBlank="1" showInputMessage="1" showErrorMessage="1" sqref="G41 D41">
      <formula1>"機械浴,チェアー浴,その他"</formula1>
    </dataValidation>
    <dataValidation type="list" allowBlank="1" showInputMessage="1" showErrorMessage="1" sqref="C15:C17 C23:C37">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17 D23:H37">
      <formula1>"○,×"</formula1>
    </dataValidation>
    <dataValidation type="list" allowBlank="1" showInputMessage="1" showErrorMessage="1" sqref="I12">
      <formula1>"適合している,適合していない"</formula1>
    </dataValidation>
    <dataValidation type="list" allowBlank="1" showInputMessage="1" showErrorMessage="1" sqref="E52:F52">
      <formula1>"防災計画,消防計画"</formula1>
    </dataValidation>
    <dataValidation type="list" allowBlank="1" showInputMessage="1" showErrorMessage="1" sqref="D5 D2">
      <formula1>"賃借権,所有権,地上権"</formula1>
    </dataValidation>
    <dataValidation type="list" allowBlank="1" showInputMessage="1" showErrorMessage="1" sqref="D18:H22">
      <formula1>"○,　,×"</formula1>
    </dataValidation>
    <dataValidation type="list" allowBlank="1" showInputMessage="1" showErrorMessage="1" sqref="C18:C22">
      <formula1>"一般居室個室,一般居室相部屋（夫婦・親族）,　,一般居室相部屋（夫婦・親族以外）,介護居室個室,介護居室相部屋（夫婦・親族）,介護居室相部屋（夫婦・親族以外）,一時介護室"</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rowBreaks count="1" manualBreakCount="1">
    <brk id="37" max="11"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34"/>
  <sheetViews>
    <sheetView showGridLines="0" view="pageBreakPreview" zoomScale="90" zoomScaleNormal="85" zoomScaleSheetLayoutView="90" workbookViewId="0" topLeftCell="A127">
      <selection activeCell="B3" sqref="B3:E4"/>
    </sheetView>
  </sheetViews>
  <sheetFormatPr defaultColWidth="9.00390625" defaultRowHeight="13.5"/>
  <cols>
    <col min="1" max="3" width="2.625" style="2" customWidth="1"/>
    <col min="4" max="4" width="25.375" style="3" customWidth="1"/>
    <col min="5" max="5" width="15.125" style="72" customWidth="1"/>
    <col min="6" max="6" width="12.25390625" style="137" customWidth="1"/>
    <col min="7" max="7" width="12.375" style="72" customWidth="1"/>
    <col min="8" max="8" width="15.00390625" style="72" customWidth="1"/>
    <col min="9" max="9" width="15.00390625" style="3" customWidth="1"/>
    <col min="10" max="10" width="3.375" style="72" customWidth="1"/>
    <col min="11" max="11" width="13.00390625" style="72" customWidth="1"/>
    <col min="12" max="13" width="13.00390625" style="80" customWidth="1"/>
    <col min="14" max="16384" width="9.00390625" style="72" customWidth="1"/>
  </cols>
  <sheetData>
    <row r="1" spans="1:9" ht="21" customHeight="1">
      <c r="A1" s="152" t="s">
        <v>93</v>
      </c>
      <c r="B1" s="763" t="s">
        <v>94</v>
      </c>
      <c r="C1" s="763"/>
      <c r="D1" s="763"/>
      <c r="E1" s="763"/>
      <c r="F1" s="763"/>
      <c r="G1" s="763"/>
      <c r="H1" s="763"/>
      <c r="I1" s="763"/>
    </row>
    <row r="2" spans="1:9" ht="21" customHeight="1" thickBot="1">
      <c r="A2" s="153"/>
      <c r="B2" s="699" t="s">
        <v>95</v>
      </c>
      <c r="C2" s="699"/>
      <c r="D2" s="699"/>
      <c r="E2" s="86"/>
      <c r="F2" s="82"/>
      <c r="G2" s="86"/>
      <c r="H2" s="86"/>
      <c r="I2" s="7"/>
    </row>
    <row r="3" spans="2:9" ht="141" customHeight="1">
      <c r="B3" s="691" t="s">
        <v>96</v>
      </c>
      <c r="C3" s="692"/>
      <c r="D3" s="692"/>
      <c r="E3" s="693"/>
      <c r="F3" s="767" t="s">
        <v>685</v>
      </c>
      <c r="G3" s="768"/>
      <c r="H3" s="768"/>
      <c r="I3" s="769"/>
    </row>
    <row r="4" spans="2:9" ht="127.5" customHeight="1">
      <c r="B4" s="776"/>
      <c r="C4" s="777"/>
      <c r="D4" s="777"/>
      <c r="E4" s="778"/>
      <c r="F4" s="770"/>
      <c r="G4" s="771"/>
      <c r="H4" s="771"/>
      <c r="I4" s="772"/>
    </row>
    <row r="5" spans="2:9" ht="192" customHeight="1">
      <c r="B5" s="764" t="s">
        <v>271</v>
      </c>
      <c r="C5" s="765"/>
      <c r="D5" s="765"/>
      <c r="E5" s="766"/>
      <c r="F5" s="773" t="s">
        <v>879</v>
      </c>
      <c r="G5" s="774"/>
      <c r="H5" s="774"/>
      <c r="I5" s="775"/>
    </row>
    <row r="6" spans="2:9" ht="180.75" customHeight="1">
      <c r="B6" s="694"/>
      <c r="C6" s="695"/>
      <c r="D6" s="695"/>
      <c r="E6" s="696"/>
      <c r="F6" s="770"/>
      <c r="G6" s="771"/>
      <c r="H6" s="771"/>
      <c r="I6" s="772"/>
    </row>
    <row r="7" spans="2:9" ht="21" customHeight="1">
      <c r="B7" s="745" t="s">
        <v>252</v>
      </c>
      <c r="C7" s="746"/>
      <c r="D7" s="746"/>
      <c r="E7" s="285" t="s">
        <v>253</v>
      </c>
      <c r="F7" s="486" t="s">
        <v>393</v>
      </c>
      <c r="G7" s="487"/>
      <c r="H7" s="487"/>
      <c r="I7" s="690"/>
    </row>
    <row r="8" spans="2:9" ht="21" customHeight="1">
      <c r="B8" s="747" t="s">
        <v>336</v>
      </c>
      <c r="C8" s="748"/>
      <c r="D8" s="748"/>
      <c r="E8" s="270" t="s">
        <v>686</v>
      </c>
      <c r="F8" s="603"/>
      <c r="G8" s="604"/>
      <c r="H8" s="604"/>
      <c r="I8" s="605"/>
    </row>
    <row r="9" spans="2:9" ht="21" customHeight="1">
      <c r="B9" s="745" t="s">
        <v>97</v>
      </c>
      <c r="C9" s="746"/>
      <c r="D9" s="746"/>
      <c r="E9" s="270" t="s">
        <v>687</v>
      </c>
      <c r="F9" s="603" t="s">
        <v>689</v>
      </c>
      <c r="G9" s="604"/>
      <c r="H9" s="604"/>
      <c r="I9" s="605"/>
    </row>
    <row r="10" spans="2:9" ht="21" customHeight="1">
      <c r="B10" s="747" t="s">
        <v>360</v>
      </c>
      <c r="C10" s="748"/>
      <c r="D10" s="748"/>
      <c r="E10" s="414" t="s">
        <v>688</v>
      </c>
      <c r="F10" s="603" t="s">
        <v>689</v>
      </c>
      <c r="G10" s="604"/>
      <c r="H10" s="604"/>
      <c r="I10" s="605"/>
    </row>
    <row r="11" spans="2:13" ht="21" customHeight="1">
      <c r="B11" s="745" t="s">
        <v>381</v>
      </c>
      <c r="C11" s="746"/>
      <c r="D11" s="746"/>
      <c r="E11" s="270" t="s">
        <v>686</v>
      </c>
      <c r="F11" s="752"/>
      <c r="G11" s="753"/>
      <c r="H11" s="753"/>
      <c r="I11" s="754"/>
      <c r="K11" s="3"/>
      <c r="L11" s="672"/>
      <c r="M11" s="672"/>
    </row>
    <row r="12" spans="2:9" ht="21" customHeight="1">
      <c r="B12" s="793" t="s">
        <v>345</v>
      </c>
      <c r="C12" s="748"/>
      <c r="D12" s="748"/>
      <c r="E12" s="270" t="s">
        <v>686</v>
      </c>
      <c r="F12" s="603"/>
      <c r="G12" s="604"/>
      <c r="H12" s="604"/>
      <c r="I12" s="605"/>
    </row>
    <row r="13" spans="2:9" ht="21" customHeight="1">
      <c r="B13" s="154"/>
      <c r="C13" s="746" t="s">
        <v>326</v>
      </c>
      <c r="D13" s="746"/>
      <c r="E13" s="746"/>
      <c r="F13" s="749"/>
      <c r="G13" s="750"/>
      <c r="H13" s="750"/>
      <c r="I13" s="751"/>
    </row>
    <row r="14" spans="2:9" ht="21" customHeight="1">
      <c r="B14" s="155"/>
      <c r="C14" s="486" t="s">
        <v>377</v>
      </c>
      <c r="D14" s="487"/>
      <c r="E14" s="488"/>
      <c r="F14" s="603"/>
      <c r="G14" s="604"/>
      <c r="H14" s="604"/>
      <c r="I14" s="605"/>
    </row>
    <row r="15" spans="2:9" ht="21" customHeight="1">
      <c r="B15" s="745" t="s">
        <v>254</v>
      </c>
      <c r="C15" s="746"/>
      <c r="D15" s="746"/>
      <c r="E15" s="270" t="s">
        <v>687</v>
      </c>
      <c r="F15" s="603" t="s">
        <v>690</v>
      </c>
      <c r="G15" s="604"/>
      <c r="H15" s="604"/>
      <c r="I15" s="605"/>
    </row>
    <row r="16" spans="2:9" ht="21" customHeight="1">
      <c r="B16" s="745"/>
      <c r="C16" s="746"/>
      <c r="D16" s="746"/>
      <c r="E16" s="285" t="s">
        <v>262</v>
      </c>
      <c r="F16" s="603" t="s">
        <v>691</v>
      </c>
      <c r="G16" s="604"/>
      <c r="H16" s="604"/>
      <c r="I16" s="605"/>
    </row>
    <row r="17" spans="2:9" ht="30" customHeight="1">
      <c r="B17" s="743" t="s">
        <v>272</v>
      </c>
      <c r="C17" s="744"/>
      <c r="D17" s="744"/>
      <c r="E17" s="744"/>
      <c r="F17" s="749" t="s">
        <v>298</v>
      </c>
      <c r="G17" s="791"/>
      <c r="H17" s="791"/>
      <c r="I17" s="792"/>
    </row>
    <row r="18" spans="2:9" ht="107.25" customHeight="1">
      <c r="B18" s="665" t="s">
        <v>480</v>
      </c>
      <c r="C18" s="506"/>
      <c r="D18" s="506"/>
      <c r="E18" s="507"/>
      <c r="F18" s="749" t="s">
        <v>882</v>
      </c>
      <c r="G18" s="791"/>
      <c r="H18" s="791"/>
      <c r="I18" s="792"/>
    </row>
    <row r="19" spans="2:15" ht="191.25" customHeight="1" thickBot="1">
      <c r="B19" s="662" t="s">
        <v>479</v>
      </c>
      <c r="C19" s="663"/>
      <c r="D19" s="663"/>
      <c r="E19" s="664"/>
      <c r="F19" s="797" t="s">
        <v>692</v>
      </c>
      <c r="G19" s="798"/>
      <c r="H19" s="798"/>
      <c r="I19" s="799"/>
      <c r="J19" s="3"/>
      <c r="K19" s="73"/>
      <c r="L19" s="73"/>
      <c r="M19" s="73"/>
      <c r="N19" s="73"/>
      <c r="O19" s="73"/>
    </row>
    <row r="20" ht="21" customHeight="1">
      <c r="F20" s="137" t="s">
        <v>369</v>
      </c>
    </row>
    <row r="21" spans="2:9" ht="21" customHeight="1" thickBot="1">
      <c r="B21" s="737" t="s">
        <v>459</v>
      </c>
      <c r="C21" s="737"/>
      <c r="D21" s="737"/>
      <c r="E21" s="737"/>
      <c r="F21" s="737"/>
      <c r="G21" s="737"/>
      <c r="H21" s="737"/>
      <c r="I21" s="737"/>
    </row>
    <row r="22" spans="2:9" ht="45" customHeight="1">
      <c r="B22" s="794" t="s">
        <v>426</v>
      </c>
      <c r="C22" s="795"/>
      <c r="D22" s="796"/>
      <c r="E22" s="803" t="s">
        <v>693</v>
      </c>
      <c r="F22" s="804"/>
      <c r="G22" s="804"/>
      <c r="H22" s="804"/>
      <c r="I22" s="805"/>
    </row>
    <row r="23" spans="2:9" ht="21" customHeight="1">
      <c r="B23" s="761" t="s">
        <v>533</v>
      </c>
      <c r="C23" s="762"/>
      <c r="D23" s="289" t="s">
        <v>534</v>
      </c>
      <c r="E23" s="800" t="s">
        <v>694</v>
      </c>
      <c r="F23" s="801"/>
      <c r="G23" s="801"/>
      <c r="H23" s="801"/>
      <c r="I23" s="802"/>
    </row>
    <row r="24" spans="2:9" ht="21" customHeight="1">
      <c r="B24" s="735"/>
      <c r="C24" s="736"/>
      <c r="D24" s="289" t="s">
        <v>535</v>
      </c>
      <c r="E24" s="800" t="s">
        <v>695</v>
      </c>
      <c r="F24" s="801"/>
      <c r="G24" s="801"/>
      <c r="H24" s="801"/>
      <c r="I24" s="802"/>
    </row>
    <row r="25" spans="2:9" ht="21" customHeight="1">
      <c r="B25" s="735"/>
      <c r="C25" s="736"/>
      <c r="D25" s="289" t="s">
        <v>536</v>
      </c>
      <c r="E25" s="800" t="s">
        <v>696</v>
      </c>
      <c r="F25" s="801"/>
      <c r="G25" s="801"/>
      <c r="H25" s="801"/>
      <c r="I25" s="802"/>
    </row>
    <row r="26" spans="2:9" ht="21" customHeight="1">
      <c r="B26" s="735"/>
      <c r="C26" s="736"/>
      <c r="D26" s="289" t="s">
        <v>537</v>
      </c>
      <c r="E26" s="800" t="s">
        <v>696</v>
      </c>
      <c r="F26" s="801"/>
      <c r="G26" s="801"/>
      <c r="H26" s="801"/>
      <c r="I26" s="802"/>
    </row>
    <row r="27" spans="2:9" ht="21" customHeight="1">
      <c r="B27" s="735"/>
      <c r="C27" s="736"/>
      <c r="D27" s="289" t="s">
        <v>538</v>
      </c>
      <c r="E27" s="291" t="s">
        <v>666</v>
      </c>
      <c r="F27" s="738" t="s">
        <v>694</v>
      </c>
      <c r="G27" s="738"/>
      <c r="H27" s="738"/>
      <c r="I27" s="739"/>
    </row>
    <row r="28" spans="2:9" ht="21" customHeight="1">
      <c r="B28" s="733"/>
      <c r="C28" s="734"/>
      <c r="D28" s="289" t="s">
        <v>539</v>
      </c>
      <c r="E28" s="357" t="s">
        <v>666</v>
      </c>
      <c r="F28" s="738" t="s">
        <v>694</v>
      </c>
      <c r="G28" s="738"/>
      <c r="H28" s="738"/>
      <c r="I28" s="739"/>
    </row>
    <row r="29" spans="2:9" ht="21" customHeight="1">
      <c r="B29" s="731" t="s">
        <v>540</v>
      </c>
      <c r="C29" s="732"/>
      <c r="D29" s="413" t="s">
        <v>542</v>
      </c>
      <c r="E29" s="800" t="s">
        <v>697</v>
      </c>
      <c r="F29" s="801"/>
      <c r="G29" s="801"/>
      <c r="H29" s="801"/>
      <c r="I29" s="802"/>
    </row>
    <row r="30" spans="2:9" ht="36" customHeight="1">
      <c r="B30" s="735"/>
      <c r="C30" s="736"/>
      <c r="D30" s="289" t="s">
        <v>543</v>
      </c>
      <c r="E30" s="800" t="s">
        <v>697</v>
      </c>
      <c r="F30" s="801"/>
      <c r="G30" s="801"/>
      <c r="H30" s="801"/>
      <c r="I30" s="802"/>
    </row>
    <row r="31" spans="2:9" ht="21" customHeight="1">
      <c r="B31" s="733"/>
      <c r="C31" s="734"/>
      <c r="D31" s="289" t="s">
        <v>544</v>
      </c>
      <c r="E31" s="291" t="s">
        <v>623</v>
      </c>
      <c r="F31" s="738"/>
      <c r="G31" s="738"/>
      <c r="H31" s="738"/>
      <c r="I31" s="739"/>
    </row>
    <row r="32" spans="2:9" ht="21" customHeight="1">
      <c r="B32" s="731" t="s">
        <v>545</v>
      </c>
      <c r="C32" s="732"/>
      <c r="D32" s="289" t="s">
        <v>546</v>
      </c>
      <c r="E32" s="291" t="s">
        <v>666</v>
      </c>
      <c r="F32" s="738"/>
      <c r="G32" s="738"/>
      <c r="H32" s="738"/>
      <c r="I32" s="739"/>
    </row>
    <row r="33" spans="2:9" ht="21" customHeight="1">
      <c r="B33" s="733"/>
      <c r="C33" s="734"/>
      <c r="D33" s="289" t="s">
        <v>547</v>
      </c>
      <c r="E33" s="800" t="s">
        <v>698</v>
      </c>
      <c r="F33" s="801"/>
      <c r="G33" s="801"/>
      <c r="H33" s="801"/>
      <c r="I33" s="802"/>
    </row>
    <row r="34" spans="2:9" ht="36" customHeight="1">
      <c r="B34" s="740" t="s">
        <v>418</v>
      </c>
      <c r="C34" s="741"/>
      <c r="D34" s="742"/>
      <c r="E34" s="758" t="s">
        <v>699</v>
      </c>
      <c r="F34" s="759"/>
      <c r="G34" s="759"/>
      <c r="H34" s="759"/>
      <c r="I34" s="760"/>
    </row>
    <row r="35" spans="2:11" ht="21" customHeight="1">
      <c r="B35" s="740" t="s">
        <v>401</v>
      </c>
      <c r="C35" s="741"/>
      <c r="D35" s="742"/>
      <c r="E35" s="758"/>
      <c r="F35" s="759"/>
      <c r="G35" s="759"/>
      <c r="H35" s="759"/>
      <c r="I35" s="760"/>
      <c r="J35" s="3"/>
      <c r="K35" s="3"/>
    </row>
    <row r="36" spans="2:11" ht="36" customHeight="1">
      <c r="B36" s="740" t="s">
        <v>430</v>
      </c>
      <c r="C36" s="741"/>
      <c r="D36" s="742"/>
      <c r="E36" s="423" t="s">
        <v>666</v>
      </c>
      <c r="F36" s="738"/>
      <c r="G36" s="738"/>
      <c r="H36" s="738"/>
      <c r="I36" s="739"/>
      <c r="J36" s="3"/>
      <c r="K36" s="3"/>
    </row>
    <row r="37" spans="2:9" ht="36" customHeight="1">
      <c r="B37" s="807" t="s">
        <v>98</v>
      </c>
      <c r="C37" s="808"/>
      <c r="D37" s="809"/>
      <c r="E37" s="293" t="s">
        <v>99</v>
      </c>
      <c r="F37" s="159"/>
      <c r="G37" s="156" t="s">
        <v>623</v>
      </c>
      <c r="H37" s="157"/>
      <c r="I37" s="158"/>
    </row>
    <row r="38" spans="2:9" ht="21" customHeight="1">
      <c r="B38" s="810"/>
      <c r="C38" s="757"/>
      <c r="D38" s="811"/>
      <c r="E38" s="806" t="s">
        <v>100</v>
      </c>
      <c r="F38" s="806"/>
      <c r="G38" s="159" t="s">
        <v>666</v>
      </c>
      <c r="H38" s="814"/>
      <c r="I38" s="815"/>
    </row>
    <row r="39" spans="2:9" ht="21" customHeight="1">
      <c r="B39" s="810"/>
      <c r="C39" s="757"/>
      <c r="D39" s="811"/>
      <c r="E39" s="806" t="s">
        <v>101</v>
      </c>
      <c r="F39" s="806"/>
      <c r="G39" s="160" t="s">
        <v>666</v>
      </c>
      <c r="H39" s="161"/>
      <c r="I39" s="162"/>
    </row>
    <row r="40" spans="2:9" ht="36" customHeight="1">
      <c r="B40" s="810"/>
      <c r="C40" s="757"/>
      <c r="D40" s="811"/>
      <c r="E40" s="416" t="s">
        <v>102</v>
      </c>
      <c r="F40" s="159" t="s">
        <v>700</v>
      </c>
      <c r="G40" s="159" t="s">
        <v>666</v>
      </c>
      <c r="H40" s="163"/>
      <c r="I40" s="164"/>
    </row>
    <row r="41" spans="2:9" ht="36" customHeight="1">
      <c r="B41" s="810"/>
      <c r="C41" s="757"/>
      <c r="D41" s="811"/>
      <c r="E41" s="289" t="s">
        <v>103</v>
      </c>
      <c r="F41" s="159"/>
      <c r="G41" s="159" t="s">
        <v>623</v>
      </c>
      <c r="H41" s="163"/>
      <c r="I41" s="164"/>
    </row>
    <row r="42" spans="2:9" ht="36" customHeight="1">
      <c r="B42" s="810"/>
      <c r="C42" s="757"/>
      <c r="D42" s="811"/>
      <c r="E42" s="289" t="s">
        <v>104</v>
      </c>
      <c r="F42" s="287" t="s">
        <v>701</v>
      </c>
      <c r="G42" s="159" t="s">
        <v>666</v>
      </c>
      <c r="H42" s="161"/>
      <c r="I42" s="162"/>
    </row>
    <row r="43" spans="2:9" ht="36" customHeight="1">
      <c r="B43" s="810"/>
      <c r="C43" s="757"/>
      <c r="D43" s="811"/>
      <c r="E43" s="165" t="s">
        <v>524</v>
      </c>
      <c r="F43" s="289" t="s">
        <v>700</v>
      </c>
      <c r="G43" s="159" t="s">
        <v>666</v>
      </c>
      <c r="H43" s="163"/>
      <c r="I43" s="164"/>
    </row>
    <row r="44" spans="2:9" ht="36" customHeight="1">
      <c r="B44" s="810"/>
      <c r="C44" s="757"/>
      <c r="D44" s="811"/>
      <c r="E44" s="165" t="s">
        <v>591</v>
      </c>
      <c r="F44" s="289" t="s">
        <v>702</v>
      </c>
      <c r="G44" s="159" t="s">
        <v>666</v>
      </c>
      <c r="H44" s="157"/>
      <c r="I44" s="158"/>
    </row>
    <row r="45" spans="2:9" ht="36" customHeight="1">
      <c r="B45" s="810"/>
      <c r="C45" s="757"/>
      <c r="D45" s="811"/>
      <c r="E45" s="432" t="s">
        <v>887</v>
      </c>
      <c r="F45" s="425"/>
      <c r="G45" s="429" t="s">
        <v>666</v>
      </c>
      <c r="H45" s="157"/>
      <c r="I45" s="158"/>
    </row>
    <row r="46" spans="2:9" ht="36" customHeight="1">
      <c r="B46" s="810"/>
      <c r="C46" s="757"/>
      <c r="D46" s="811"/>
      <c r="E46" s="294" t="s">
        <v>555</v>
      </c>
      <c r="F46" s="289"/>
      <c r="G46" s="156" t="s">
        <v>623</v>
      </c>
      <c r="H46" s="157"/>
      <c r="I46" s="158"/>
    </row>
    <row r="47" spans="2:9" ht="36" customHeight="1">
      <c r="B47" s="810"/>
      <c r="C47" s="757"/>
      <c r="D47" s="811"/>
      <c r="E47" s="430" t="s">
        <v>556</v>
      </c>
      <c r="F47" s="431" t="s">
        <v>702</v>
      </c>
      <c r="G47" s="429" t="s">
        <v>666</v>
      </c>
      <c r="H47" s="157"/>
      <c r="I47" s="158"/>
    </row>
    <row r="48" spans="2:9" ht="21" customHeight="1">
      <c r="B48" s="810"/>
      <c r="C48" s="757"/>
      <c r="D48" s="811"/>
      <c r="E48" s="755" t="s">
        <v>564</v>
      </c>
      <c r="F48" s="755"/>
      <c r="G48" s="156" t="s">
        <v>666</v>
      </c>
      <c r="H48" s="157"/>
      <c r="I48" s="158"/>
    </row>
    <row r="49" spans="2:9" ht="21" customHeight="1">
      <c r="B49" s="810"/>
      <c r="C49" s="757"/>
      <c r="D49" s="811"/>
      <c r="E49" s="755" t="s">
        <v>558</v>
      </c>
      <c r="F49" s="755"/>
      <c r="G49" s="159" t="s">
        <v>666</v>
      </c>
      <c r="H49" s="814"/>
      <c r="I49" s="815"/>
    </row>
    <row r="50" spans="2:9" ht="36" customHeight="1">
      <c r="B50" s="810"/>
      <c r="C50" s="757"/>
      <c r="D50" s="811"/>
      <c r="E50" s="415" t="s">
        <v>600</v>
      </c>
      <c r="F50" s="289"/>
      <c r="G50" s="160" t="s">
        <v>623</v>
      </c>
      <c r="H50" s="161"/>
      <c r="I50" s="162"/>
    </row>
    <row r="51" spans="2:9" ht="21" customHeight="1">
      <c r="B51" s="810"/>
      <c r="C51" s="757"/>
      <c r="D51" s="811"/>
      <c r="E51" s="755" t="s">
        <v>565</v>
      </c>
      <c r="F51" s="755"/>
      <c r="G51" s="159" t="s">
        <v>666</v>
      </c>
      <c r="H51" s="163"/>
      <c r="I51" s="164"/>
    </row>
    <row r="52" spans="2:9" ht="36" customHeight="1">
      <c r="B52" s="810"/>
      <c r="C52" s="757"/>
      <c r="D52" s="811"/>
      <c r="E52" s="334" t="s">
        <v>593</v>
      </c>
      <c r="F52" s="289"/>
      <c r="G52" s="159" t="s">
        <v>666</v>
      </c>
      <c r="H52" s="163"/>
      <c r="I52" s="164"/>
    </row>
    <row r="53" spans="2:9" ht="21" customHeight="1">
      <c r="B53" s="725"/>
      <c r="C53" s="726"/>
      <c r="D53" s="727"/>
      <c r="E53" s="812" t="s">
        <v>592</v>
      </c>
      <c r="F53" s="813"/>
      <c r="G53" s="159" t="s">
        <v>666</v>
      </c>
      <c r="H53" s="163"/>
      <c r="I53" s="164"/>
    </row>
    <row r="54" spans="2:9" ht="18" customHeight="1">
      <c r="B54" s="725" t="s">
        <v>362</v>
      </c>
      <c r="C54" s="726"/>
      <c r="D54" s="727"/>
      <c r="E54" s="816" t="s">
        <v>623</v>
      </c>
      <c r="F54" s="756" t="s">
        <v>323</v>
      </c>
      <c r="G54" s="757"/>
      <c r="H54" s="757"/>
      <c r="I54" s="166"/>
    </row>
    <row r="55" spans="2:10" ht="18" customHeight="1" thickBot="1">
      <c r="B55" s="728"/>
      <c r="C55" s="729"/>
      <c r="D55" s="730"/>
      <c r="E55" s="817"/>
      <c r="F55" s="167"/>
      <c r="G55" s="167" t="s">
        <v>324</v>
      </c>
      <c r="H55" s="167" t="s">
        <v>365</v>
      </c>
      <c r="I55" s="168"/>
      <c r="J55" s="3"/>
    </row>
    <row r="56" spans="5:6" ht="21" customHeight="1">
      <c r="E56" s="3"/>
      <c r="F56" s="1"/>
    </row>
    <row r="57" spans="1:13" s="3" customFormat="1" ht="21" customHeight="1">
      <c r="A57" s="2"/>
      <c r="B57" s="699" t="s">
        <v>383</v>
      </c>
      <c r="C57" s="699"/>
      <c r="D57" s="699"/>
      <c r="E57" s="699"/>
      <c r="F57" s="699"/>
      <c r="L57" s="6"/>
      <c r="M57" s="6"/>
    </row>
    <row r="58" spans="1:13" s="3" customFormat="1" ht="21" customHeight="1" thickBot="1">
      <c r="A58" s="2"/>
      <c r="B58" s="698" t="s">
        <v>521</v>
      </c>
      <c r="C58" s="698"/>
      <c r="D58" s="698"/>
      <c r="E58" s="698"/>
      <c r="F58" s="698"/>
      <c r="G58" s="41"/>
      <c r="H58" s="41"/>
      <c r="I58" s="41"/>
      <c r="L58" s="6"/>
      <c r="M58" s="6"/>
    </row>
    <row r="59" spans="1:13" s="3" customFormat="1" ht="21" customHeight="1">
      <c r="A59" s="2"/>
      <c r="B59" s="691" t="s">
        <v>366</v>
      </c>
      <c r="C59" s="692"/>
      <c r="D59" s="693"/>
      <c r="E59" s="169" t="s">
        <v>356</v>
      </c>
      <c r="F59" s="670"/>
      <c r="G59" s="670"/>
      <c r="H59" s="670"/>
      <c r="I59" s="671"/>
      <c r="L59" s="6"/>
      <c r="M59" s="6"/>
    </row>
    <row r="60" spans="1:13" s="3" customFormat="1" ht="21" customHeight="1">
      <c r="A60" s="2"/>
      <c r="B60" s="694"/>
      <c r="C60" s="695"/>
      <c r="D60" s="696"/>
      <c r="E60" s="697"/>
      <c r="F60" s="672"/>
      <c r="G60" s="672"/>
      <c r="H60" s="672"/>
      <c r="I60" s="673"/>
      <c r="L60" s="6"/>
      <c r="M60" s="6"/>
    </row>
    <row r="61" spans="1:13" s="3" customFormat="1" ht="21" customHeight="1">
      <c r="A61" s="2"/>
      <c r="B61" s="570" t="s">
        <v>69</v>
      </c>
      <c r="C61" s="594"/>
      <c r="D61" s="594"/>
      <c r="E61" s="171"/>
      <c r="F61" s="172"/>
      <c r="G61" s="172"/>
      <c r="H61" s="173"/>
      <c r="I61" s="174"/>
      <c r="L61" s="6"/>
      <c r="M61" s="6"/>
    </row>
    <row r="62" spans="1:13" s="3" customFormat="1" ht="21" customHeight="1">
      <c r="A62" s="2"/>
      <c r="B62" s="572"/>
      <c r="C62" s="648"/>
      <c r="D62" s="648"/>
      <c r="E62" s="684"/>
      <c r="F62" s="685"/>
      <c r="G62" s="685"/>
      <c r="H62" s="685"/>
      <c r="I62" s="686"/>
      <c r="J62" s="6"/>
      <c r="L62" s="6"/>
      <c r="M62" s="6"/>
    </row>
    <row r="63" spans="1:13" s="3" customFormat="1" ht="21" customHeight="1">
      <c r="A63" s="2"/>
      <c r="B63" s="570" t="s">
        <v>367</v>
      </c>
      <c r="C63" s="594"/>
      <c r="D63" s="594"/>
      <c r="E63" s="175" t="s">
        <v>464</v>
      </c>
      <c r="F63" s="672"/>
      <c r="G63" s="672"/>
      <c r="H63" s="672"/>
      <c r="I63" s="673"/>
      <c r="J63" s="6"/>
      <c r="L63" s="6"/>
      <c r="M63" s="6"/>
    </row>
    <row r="64" spans="1:13" s="3" customFormat="1" ht="21" customHeight="1">
      <c r="A64" s="2"/>
      <c r="B64" s="572"/>
      <c r="C64" s="648"/>
      <c r="D64" s="648"/>
      <c r="E64" s="684"/>
      <c r="F64" s="685"/>
      <c r="G64" s="685"/>
      <c r="H64" s="685"/>
      <c r="I64" s="686"/>
      <c r="J64" s="6"/>
      <c r="L64" s="6"/>
      <c r="M64" s="6"/>
    </row>
    <row r="65" spans="1:13" s="3" customFormat="1" ht="21" customHeight="1" thickBot="1">
      <c r="A65" s="2"/>
      <c r="B65" s="721" t="s">
        <v>384</v>
      </c>
      <c r="C65" s="722"/>
      <c r="D65" s="723"/>
      <c r="E65" s="687"/>
      <c r="F65" s="688"/>
      <c r="G65" s="688"/>
      <c r="H65" s="688"/>
      <c r="I65" s="689"/>
      <c r="L65" s="6"/>
      <c r="M65" s="6"/>
    </row>
    <row r="66" spans="1:13" s="3" customFormat="1" ht="21" customHeight="1">
      <c r="A66" s="2"/>
      <c r="B66" s="2"/>
      <c r="C66" s="2"/>
      <c r="F66" s="1"/>
      <c r="L66" s="6"/>
      <c r="M66" s="6"/>
    </row>
    <row r="67" spans="1:13" s="3" customFormat="1" ht="21" customHeight="1">
      <c r="A67" s="2"/>
      <c r="B67" s="699" t="s">
        <v>386</v>
      </c>
      <c r="C67" s="699"/>
      <c r="D67" s="699"/>
      <c r="E67" s="699"/>
      <c r="F67" s="699"/>
      <c r="L67" s="6"/>
      <c r="M67" s="6"/>
    </row>
    <row r="68" spans="1:13" s="3" customFormat="1" ht="21" customHeight="1" thickBot="1">
      <c r="A68" s="2"/>
      <c r="B68" s="698" t="s">
        <v>522</v>
      </c>
      <c r="C68" s="698"/>
      <c r="D68" s="698"/>
      <c r="E68" s="698"/>
      <c r="F68" s="698"/>
      <c r="G68" s="698"/>
      <c r="H68" s="698"/>
      <c r="I68" s="698"/>
      <c r="L68" s="6"/>
      <c r="M68" s="6"/>
    </row>
    <row r="69" spans="2:9" ht="21" customHeight="1">
      <c r="B69" s="691" t="s">
        <v>366</v>
      </c>
      <c r="C69" s="692"/>
      <c r="D69" s="693"/>
      <c r="E69" s="169" t="s">
        <v>357</v>
      </c>
      <c r="F69" s="670"/>
      <c r="G69" s="670"/>
      <c r="H69" s="670"/>
      <c r="I69" s="671"/>
    </row>
    <row r="70" spans="2:9" ht="21" customHeight="1">
      <c r="B70" s="694"/>
      <c r="C70" s="695"/>
      <c r="D70" s="696"/>
      <c r="E70" s="697"/>
      <c r="F70" s="672"/>
      <c r="G70" s="672"/>
      <c r="H70" s="672"/>
      <c r="I70" s="673"/>
    </row>
    <row r="71" spans="2:9" ht="21" customHeight="1">
      <c r="B71" s="570" t="s">
        <v>69</v>
      </c>
      <c r="C71" s="594"/>
      <c r="D71" s="594"/>
      <c r="E71" s="674"/>
      <c r="F71" s="675"/>
      <c r="G71" s="675"/>
      <c r="H71" s="675"/>
      <c r="I71" s="676"/>
    </row>
    <row r="72" spans="2:10" ht="21" customHeight="1">
      <c r="B72" s="572"/>
      <c r="C72" s="648"/>
      <c r="D72" s="648"/>
      <c r="E72" s="684"/>
      <c r="F72" s="685"/>
      <c r="G72" s="685"/>
      <c r="H72" s="685"/>
      <c r="I72" s="686"/>
      <c r="J72" s="6"/>
    </row>
    <row r="73" spans="2:10" ht="21" customHeight="1">
      <c r="B73" s="570" t="s">
        <v>367</v>
      </c>
      <c r="C73" s="594"/>
      <c r="D73" s="594"/>
      <c r="E73" s="175" t="s">
        <v>356</v>
      </c>
      <c r="F73" s="672"/>
      <c r="G73" s="672"/>
      <c r="H73" s="672"/>
      <c r="I73" s="673"/>
      <c r="J73" s="6"/>
    </row>
    <row r="74" spans="2:10" ht="21" customHeight="1">
      <c r="B74" s="572"/>
      <c r="C74" s="648"/>
      <c r="D74" s="648"/>
      <c r="E74" s="684"/>
      <c r="F74" s="685"/>
      <c r="G74" s="685"/>
      <c r="H74" s="685"/>
      <c r="I74" s="686"/>
      <c r="J74" s="6"/>
    </row>
    <row r="75" spans="2:9" ht="21" customHeight="1" thickBot="1">
      <c r="B75" s="721" t="s">
        <v>385</v>
      </c>
      <c r="C75" s="722"/>
      <c r="D75" s="723"/>
      <c r="E75" s="687"/>
      <c r="F75" s="688"/>
      <c r="G75" s="688"/>
      <c r="H75" s="688"/>
      <c r="I75" s="689"/>
    </row>
    <row r="76" spans="2:9" ht="21" customHeight="1">
      <c r="B76" s="88"/>
      <c r="C76" s="88"/>
      <c r="D76" s="88"/>
      <c r="E76" s="170"/>
      <c r="F76" s="170"/>
      <c r="G76" s="170"/>
      <c r="H76" s="170"/>
      <c r="I76" s="170"/>
    </row>
    <row r="77" spans="2:5" ht="21" customHeight="1" thickBot="1">
      <c r="B77" s="698" t="s">
        <v>396</v>
      </c>
      <c r="C77" s="698"/>
      <c r="D77" s="698"/>
      <c r="E77" s="698"/>
    </row>
    <row r="78" spans="2:9" ht="21" customHeight="1">
      <c r="B78" s="716" t="s">
        <v>105</v>
      </c>
      <c r="C78" s="717"/>
      <c r="D78" s="718"/>
      <c r="E78" s="655" t="s">
        <v>703</v>
      </c>
      <c r="F78" s="656"/>
      <c r="G78" s="656"/>
      <c r="H78" s="656"/>
      <c r="I78" s="724"/>
    </row>
    <row r="79" spans="2:9" ht="21" customHeight="1">
      <c r="B79" s="666"/>
      <c r="C79" s="487"/>
      <c r="D79" s="488"/>
      <c r="E79" s="284" t="s">
        <v>327</v>
      </c>
      <c r="F79" s="487"/>
      <c r="G79" s="487"/>
      <c r="H79" s="487"/>
      <c r="I79" s="690"/>
    </row>
    <row r="80" spans="2:15" ht="21" customHeight="1">
      <c r="B80" s="702" t="s">
        <v>382</v>
      </c>
      <c r="C80" s="703"/>
      <c r="D80" s="704"/>
      <c r="E80" s="63" t="s">
        <v>35</v>
      </c>
      <c r="F80" s="646" t="s">
        <v>704</v>
      </c>
      <c r="G80" s="646"/>
      <c r="H80" s="646"/>
      <c r="I80" s="647"/>
      <c r="N80" s="121"/>
      <c r="O80" s="121"/>
    </row>
    <row r="81" spans="2:15" ht="21" customHeight="1">
      <c r="B81" s="705"/>
      <c r="C81" s="706"/>
      <c r="D81" s="707"/>
      <c r="E81" s="63" t="s">
        <v>106</v>
      </c>
      <c r="F81" s="646" t="s">
        <v>705</v>
      </c>
      <c r="G81" s="646"/>
      <c r="H81" s="646"/>
      <c r="I81" s="647"/>
      <c r="N81" s="121"/>
      <c r="O81" s="121"/>
    </row>
    <row r="82" spans="2:15" ht="21" customHeight="1">
      <c r="B82" s="705"/>
      <c r="C82" s="706"/>
      <c r="D82" s="707"/>
      <c r="E82" s="63" t="s">
        <v>107</v>
      </c>
      <c r="F82" s="646" t="s">
        <v>706</v>
      </c>
      <c r="G82" s="646"/>
      <c r="H82" s="646"/>
      <c r="I82" s="647"/>
      <c r="N82" s="121"/>
      <c r="O82" s="121"/>
    </row>
    <row r="83" spans="2:15" ht="21" customHeight="1">
      <c r="B83" s="705"/>
      <c r="C83" s="706"/>
      <c r="D83" s="707"/>
      <c r="E83" s="63" t="s">
        <v>594</v>
      </c>
      <c r="F83" s="646" t="s">
        <v>706</v>
      </c>
      <c r="G83" s="646"/>
      <c r="H83" s="646"/>
      <c r="I83" s="647"/>
      <c r="N83" s="121"/>
      <c r="O83" s="121"/>
    </row>
    <row r="84" spans="2:15" ht="21" customHeight="1">
      <c r="B84" s="705"/>
      <c r="C84" s="706"/>
      <c r="D84" s="707"/>
      <c r="E84" s="661" t="s">
        <v>108</v>
      </c>
      <c r="F84" s="579" t="s">
        <v>707</v>
      </c>
      <c r="G84" s="599"/>
      <c r="H84" s="80"/>
      <c r="I84" s="177"/>
      <c r="N84" s="121"/>
      <c r="O84" s="121"/>
    </row>
    <row r="85" spans="2:9" ht="21" customHeight="1">
      <c r="B85" s="705"/>
      <c r="C85" s="706"/>
      <c r="D85" s="707"/>
      <c r="E85" s="661"/>
      <c r="F85" s="284" t="s">
        <v>327</v>
      </c>
      <c r="G85" s="682" t="s">
        <v>708</v>
      </c>
      <c r="H85" s="682"/>
      <c r="I85" s="683"/>
    </row>
    <row r="86" spans="2:9" ht="21" customHeight="1">
      <c r="B86" s="705"/>
      <c r="C86" s="706"/>
      <c r="D86" s="707"/>
      <c r="E86" s="63" t="s">
        <v>35</v>
      </c>
      <c r="F86" s="646" t="s">
        <v>709</v>
      </c>
      <c r="G86" s="646"/>
      <c r="H86" s="646"/>
      <c r="I86" s="647"/>
    </row>
    <row r="87" spans="2:9" ht="21" customHeight="1">
      <c r="B87" s="705"/>
      <c r="C87" s="706"/>
      <c r="D87" s="707"/>
      <c r="E87" s="63" t="s">
        <v>106</v>
      </c>
      <c r="F87" s="646" t="s">
        <v>710</v>
      </c>
      <c r="G87" s="646"/>
      <c r="H87" s="646"/>
      <c r="I87" s="647"/>
    </row>
    <row r="88" spans="2:9" ht="21" customHeight="1">
      <c r="B88" s="705"/>
      <c r="C88" s="706"/>
      <c r="D88" s="707"/>
      <c r="E88" s="63" t="s">
        <v>107</v>
      </c>
      <c r="F88" s="646" t="s">
        <v>706</v>
      </c>
      <c r="G88" s="646"/>
      <c r="H88" s="646"/>
      <c r="I88" s="647"/>
    </row>
    <row r="89" spans="2:9" ht="21" customHeight="1">
      <c r="B89" s="705"/>
      <c r="C89" s="706"/>
      <c r="D89" s="707"/>
      <c r="E89" s="63" t="s">
        <v>594</v>
      </c>
      <c r="F89" s="646" t="s">
        <v>706</v>
      </c>
      <c r="G89" s="646"/>
      <c r="H89" s="646"/>
      <c r="I89" s="647"/>
    </row>
    <row r="90" spans="2:9" ht="21" customHeight="1">
      <c r="B90" s="705"/>
      <c r="C90" s="706"/>
      <c r="D90" s="707"/>
      <c r="E90" s="661" t="s">
        <v>108</v>
      </c>
      <c r="F90" s="579" t="s">
        <v>707</v>
      </c>
      <c r="G90" s="599"/>
      <c r="H90" s="6"/>
      <c r="I90" s="177"/>
    </row>
    <row r="91" spans="2:9" ht="21" customHeight="1">
      <c r="B91" s="705"/>
      <c r="C91" s="706"/>
      <c r="D91" s="707"/>
      <c r="E91" s="661"/>
      <c r="F91" s="284" t="s">
        <v>327</v>
      </c>
      <c r="G91" s="604"/>
      <c r="H91" s="604"/>
      <c r="I91" s="605"/>
    </row>
    <row r="92" spans="2:9" ht="21" customHeight="1">
      <c r="B92" s="708"/>
      <c r="C92" s="709"/>
      <c r="D92" s="710"/>
      <c r="E92" s="63" t="s">
        <v>35</v>
      </c>
      <c r="F92" s="376" t="s">
        <v>711</v>
      </c>
      <c r="G92" s="61"/>
      <c r="H92" s="61"/>
      <c r="I92" s="62"/>
    </row>
    <row r="93" spans="2:9" ht="21" customHeight="1">
      <c r="B93" s="708"/>
      <c r="C93" s="709"/>
      <c r="D93" s="710"/>
      <c r="E93" s="63" t="s">
        <v>106</v>
      </c>
      <c r="F93" s="376" t="s">
        <v>712</v>
      </c>
      <c r="G93" s="61"/>
      <c r="H93" s="61"/>
      <c r="I93" s="62"/>
    </row>
    <row r="94" spans="2:9" ht="21" customHeight="1">
      <c r="B94" s="708"/>
      <c r="C94" s="709"/>
      <c r="D94" s="710"/>
      <c r="E94" s="63" t="s">
        <v>107</v>
      </c>
      <c r="F94" s="376" t="s">
        <v>706</v>
      </c>
      <c r="G94" s="61"/>
      <c r="H94" s="61"/>
      <c r="I94" s="62"/>
    </row>
    <row r="95" spans="2:9" ht="21" customHeight="1">
      <c r="B95" s="708"/>
      <c r="C95" s="709"/>
      <c r="D95" s="710"/>
      <c r="E95" s="63" t="s">
        <v>594</v>
      </c>
      <c r="F95" s="376" t="s">
        <v>706</v>
      </c>
      <c r="G95" s="61"/>
      <c r="H95" s="61"/>
      <c r="I95" s="62"/>
    </row>
    <row r="96" spans="2:9" ht="21" customHeight="1">
      <c r="B96" s="708"/>
      <c r="C96" s="709"/>
      <c r="D96" s="710"/>
      <c r="E96" s="661" t="s">
        <v>108</v>
      </c>
      <c r="F96" s="579" t="s">
        <v>707</v>
      </c>
      <c r="G96" s="599"/>
      <c r="H96" s="350"/>
      <c r="I96" s="374"/>
    </row>
    <row r="97" spans="2:9" ht="21" customHeight="1">
      <c r="B97" s="708"/>
      <c r="C97" s="709"/>
      <c r="D97" s="710"/>
      <c r="E97" s="661"/>
      <c r="F97" s="375" t="s">
        <v>327</v>
      </c>
      <c r="G97" s="650"/>
      <c r="H97" s="650"/>
      <c r="I97" s="651"/>
    </row>
    <row r="98" spans="2:9" ht="21" customHeight="1">
      <c r="B98" s="708"/>
      <c r="C98" s="709"/>
      <c r="D98" s="710"/>
      <c r="E98" s="63" t="s">
        <v>35</v>
      </c>
      <c r="F98" s="376" t="s">
        <v>713</v>
      </c>
      <c r="G98" s="61"/>
      <c r="H98" s="61"/>
      <c r="I98" s="62"/>
    </row>
    <row r="99" spans="2:9" ht="21" customHeight="1">
      <c r="B99" s="708"/>
      <c r="C99" s="709"/>
      <c r="D99" s="710"/>
      <c r="E99" s="63" t="s">
        <v>106</v>
      </c>
      <c r="F99" s="376" t="s">
        <v>714</v>
      </c>
      <c r="G99" s="61"/>
      <c r="H99" s="61"/>
      <c r="I99" s="62"/>
    </row>
    <row r="100" spans="2:9" ht="41.25" customHeight="1">
      <c r="B100" s="708"/>
      <c r="C100" s="709"/>
      <c r="D100" s="710"/>
      <c r="E100" s="63" t="s">
        <v>107</v>
      </c>
      <c r="F100" s="652" t="s">
        <v>715</v>
      </c>
      <c r="G100" s="653"/>
      <c r="H100" s="653"/>
      <c r="I100" s="654"/>
    </row>
    <row r="101" spans="2:9" ht="37.5" customHeight="1">
      <c r="B101" s="708"/>
      <c r="C101" s="711"/>
      <c r="D101" s="710"/>
      <c r="E101" s="63" t="s">
        <v>594</v>
      </c>
      <c r="F101" s="652" t="s">
        <v>715</v>
      </c>
      <c r="G101" s="653"/>
      <c r="H101" s="653"/>
      <c r="I101" s="654"/>
    </row>
    <row r="102" spans="2:9" ht="21" customHeight="1">
      <c r="B102" s="708"/>
      <c r="C102" s="709"/>
      <c r="D102" s="710"/>
      <c r="E102" s="661" t="s">
        <v>108</v>
      </c>
      <c r="F102" s="579" t="s">
        <v>684</v>
      </c>
      <c r="G102" s="599"/>
      <c r="H102" s="350"/>
      <c r="I102" s="374"/>
    </row>
    <row r="103" spans="2:9" ht="99" customHeight="1">
      <c r="B103" s="712"/>
      <c r="C103" s="713"/>
      <c r="D103" s="714"/>
      <c r="E103" s="661"/>
      <c r="F103" s="375" t="s">
        <v>327</v>
      </c>
      <c r="G103" s="649" t="s">
        <v>716</v>
      </c>
      <c r="H103" s="650"/>
      <c r="I103" s="651"/>
    </row>
    <row r="104" spans="2:9" ht="21" customHeight="1">
      <c r="B104" s="666" t="s">
        <v>109</v>
      </c>
      <c r="C104" s="487"/>
      <c r="D104" s="488"/>
      <c r="E104" s="356" t="s">
        <v>35</v>
      </c>
      <c r="F104" s="719"/>
      <c r="G104" s="719"/>
      <c r="H104" s="719"/>
      <c r="I104" s="720"/>
    </row>
    <row r="105" spans="2:9" ht="21" customHeight="1">
      <c r="B105" s="666"/>
      <c r="C105" s="487"/>
      <c r="D105" s="488"/>
      <c r="E105" s="356" t="s">
        <v>106</v>
      </c>
      <c r="F105" s="719"/>
      <c r="G105" s="719"/>
      <c r="H105" s="719"/>
      <c r="I105" s="720"/>
    </row>
    <row r="106" spans="2:9" ht="21" customHeight="1">
      <c r="B106" s="666"/>
      <c r="C106" s="487"/>
      <c r="D106" s="488"/>
      <c r="E106" s="661" t="s">
        <v>108</v>
      </c>
      <c r="F106" s="719"/>
      <c r="G106" s="719"/>
      <c r="H106" s="719"/>
      <c r="I106" s="720"/>
    </row>
    <row r="107" spans="2:9" ht="21" customHeight="1" thickBot="1">
      <c r="B107" s="662"/>
      <c r="C107" s="663"/>
      <c r="D107" s="664"/>
      <c r="E107" s="715"/>
      <c r="F107" s="178" t="s">
        <v>327</v>
      </c>
      <c r="G107" s="700"/>
      <c r="H107" s="700"/>
      <c r="I107" s="701"/>
    </row>
    <row r="108" ht="21" customHeight="1"/>
    <row r="109" spans="2:9" ht="21" customHeight="1" thickBot="1">
      <c r="B109" s="585" t="s">
        <v>523</v>
      </c>
      <c r="C109" s="585"/>
      <c r="D109" s="585"/>
      <c r="E109" s="585"/>
      <c r="F109" s="585"/>
      <c r="G109" s="585"/>
      <c r="H109" s="179"/>
      <c r="I109" s="180"/>
    </row>
    <row r="110" spans="2:9" ht="21" customHeight="1">
      <c r="B110" s="716" t="s">
        <v>110</v>
      </c>
      <c r="C110" s="717"/>
      <c r="D110" s="717"/>
      <c r="E110" s="718"/>
      <c r="F110" s="655"/>
      <c r="G110" s="656"/>
      <c r="H110" s="181"/>
      <c r="I110" s="176"/>
    </row>
    <row r="111" spans="2:9" ht="21" customHeight="1">
      <c r="B111" s="666"/>
      <c r="C111" s="487"/>
      <c r="D111" s="487"/>
      <c r="E111" s="488"/>
      <c r="F111" s="433" t="s">
        <v>327</v>
      </c>
      <c r="G111" s="604"/>
      <c r="H111" s="604"/>
      <c r="I111" s="605"/>
    </row>
    <row r="112" spans="2:9" ht="21" customHeight="1">
      <c r="B112" s="666" t="s">
        <v>111</v>
      </c>
      <c r="C112" s="487"/>
      <c r="D112" s="487"/>
      <c r="E112" s="488"/>
      <c r="F112" s="667"/>
      <c r="G112" s="668"/>
      <c r="H112" s="668"/>
      <c r="I112" s="669"/>
    </row>
    <row r="113" spans="2:9" ht="21" customHeight="1">
      <c r="B113" s="666" t="s">
        <v>112</v>
      </c>
      <c r="C113" s="487"/>
      <c r="D113" s="487"/>
      <c r="E113" s="488"/>
      <c r="F113" s="667"/>
      <c r="G113" s="668"/>
      <c r="H113" s="668"/>
      <c r="I113" s="669"/>
    </row>
    <row r="114" spans="2:9" ht="21" customHeight="1">
      <c r="B114" s="666" t="s">
        <v>113</v>
      </c>
      <c r="C114" s="487"/>
      <c r="D114" s="487"/>
      <c r="E114" s="488"/>
      <c r="F114" s="286"/>
      <c r="G114" s="63" t="s">
        <v>255</v>
      </c>
      <c r="H114" s="782"/>
      <c r="I114" s="783"/>
    </row>
    <row r="115" spans="2:9" ht="21" customHeight="1">
      <c r="B115" s="666" t="s">
        <v>43</v>
      </c>
      <c r="C115" s="487"/>
      <c r="D115" s="487"/>
      <c r="E115" s="488"/>
      <c r="F115" s="646"/>
      <c r="G115" s="646"/>
      <c r="H115" s="646"/>
      <c r="I115" s="647"/>
    </row>
    <row r="116" spans="2:9" ht="21" customHeight="1">
      <c r="B116" s="666" t="s">
        <v>114</v>
      </c>
      <c r="C116" s="487"/>
      <c r="D116" s="487"/>
      <c r="E116" s="488"/>
      <c r="F116" s="286"/>
      <c r="G116" s="424" t="s">
        <v>256</v>
      </c>
      <c r="H116" s="646"/>
      <c r="I116" s="647"/>
    </row>
    <row r="117" spans="2:9" ht="21" customHeight="1">
      <c r="B117" s="665" t="s">
        <v>120</v>
      </c>
      <c r="C117" s="506"/>
      <c r="D117" s="507"/>
      <c r="E117" s="63" t="s">
        <v>115</v>
      </c>
      <c r="F117" s="286"/>
      <c r="G117" s="63" t="s">
        <v>273</v>
      </c>
      <c r="H117" s="646"/>
      <c r="I117" s="647"/>
    </row>
    <row r="118" spans="2:9" ht="21" customHeight="1">
      <c r="B118" s="665"/>
      <c r="C118" s="506"/>
      <c r="D118" s="507"/>
      <c r="E118" s="63" t="s">
        <v>116</v>
      </c>
      <c r="F118" s="286"/>
      <c r="G118" s="63" t="s">
        <v>273</v>
      </c>
      <c r="H118" s="646"/>
      <c r="I118" s="647"/>
    </row>
    <row r="119" spans="2:9" ht="21" customHeight="1">
      <c r="B119" s="665"/>
      <c r="C119" s="506"/>
      <c r="D119" s="507"/>
      <c r="E119" s="63" t="s">
        <v>117</v>
      </c>
      <c r="F119" s="286"/>
      <c r="G119" s="63" t="s">
        <v>273</v>
      </c>
      <c r="H119" s="646"/>
      <c r="I119" s="647"/>
    </row>
    <row r="120" spans="2:9" ht="21" customHeight="1">
      <c r="B120" s="665"/>
      <c r="C120" s="506"/>
      <c r="D120" s="507"/>
      <c r="E120" s="63" t="s">
        <v>118</v>
      </c>
      <c r="F120" s="286"/>
      <c r="G120" s="63" t="s">
        <v>273</v>
      </c>
      <c r="H120" s="646"/>
      <c r="I120" s="647"/>
    </row>
    <row r="121" spans="2:9" ht="21" customHeight="1" thickBot="1">
      <c r="B121" s="679"/>
      <c r="C121" s="680"/>
      <c r="D121" s="681"/>
      <c r="E121" s="63" t="s">
        <v>425</v>
      </c>
      <c r="F121" s="286"/>
      <c r="G121" s="63" t="s">
        <v>273</v>
      </c>
      <c r="H121" s="646"/>
      <c r="I121" s="647"/>
    </row>
    <row r="122" spans="2:9" ht="21" customHeight="1" thickBot="1">
      <c r="B122" s="679"/>
      <c r="C122" s="680"/>
      <c r="D122" s="681"/>
      <c r="E122" s="288" t="s">
        <v>119</v>
      </c>
      <c r="F122" s="271"/>
      <c r="G122" s="288" t="s">
        <v>273</v>
      </c>
      <c r="H122" s="659"/>
      <c r="I122" s="660"/>
    </row>
    <row r="123" ht="21" customHeight="1"/>
    <row r="124" spans="2:9" ht="21" customHeight="1" thickBot="1">
      <c r="B124" s="585" t="s">
        <v>121</v>
      </c>
      <c r="C124" s="585"/>
      <c r="D124" s="585"/>
      <c r="E124" s="585"/>
      <c r="F124" s="81"/>
      <c r="G124" s="81"/>
      <c r="H124" s="81"/>
      <c r="I124" s="182"/>
    </row>
    <row r="125" spans="2:9" ht="21" customHeight="1">
      <c r="B125" s="716" t="s">
        <v>122</v>
      </c>
      <c r="C125" s="717"/>
      <c r="D125" s="718"/>
      <c r="E125" s="655" t="s">
        <v>717</v>
      </c>
      <c r="F125" s="656"/>
      <c r="G125" s="780"/>
      <c r="H125" s="780"/>
      <c r="I125" s="781"/>
    </row>
    <row r="126" spans="2:9" ht="72" customHeight="1">
      <c r="B126" s="666" t="s">
        <v>45</v>
      </c>
      <c r="C126" s="487"/>
      <c r="D126" s="488"/>
      <c r="E126" s="667" t="s">
        <v>880</v>
      </c>
      <c r="F126" s="668"/>
      <c r="G126" s="668"/>
      <c r="H126" s="668"/>
      <c r="I126" s="669"/>
    </row>
    <row r="127" spans="2:9" ht="156.75" customHeight="1">
      <c r="B127" s="666" t="s">
        <v>46</v>
      </c>
      <c r="C127" s="487"/>
      <c r="D127" s="488"/>
      <c r="E127" s="779" t="s">
        <v>881</v>
      </c>
      <c r="F127" s="646"/>
      <c r="G127" s="646"/>
      <c r="H127" s="646"/>
      <c r="I127" s="647"/>
    </row>
    <row r="128" spans="2:9" ht="21" customHeight="1">
      <c r="B128" s="665" t="s">
        <v>123</v>
      </c>
      <c r="C128" s="506"/>
      <c r="D128" s="507"/>
      <c r="E128" s="661" t="s">
        <v>124</v>
      </c>
      <c r="F128" s="661"/>
      <c r="G128" s="667" t="s">
        <v>718</v>
      </c>
      <c r="H128" s="668"/>
      <c r="I128" s="669"/>
    </row>
    <row r="129" spans="2:9" ht="21" customHeight="1">
      <c r="B129" s="665"/>
      <c r="C129" s="506"/>
      <c r="D129" s="507"/>
      <c r="E129" s="661" t="s">
        <v>125</v>
      </c>
      <c r="F129" s="661"/>
      <c r="G129" s="657" t="s">
        <v>719</v>
      </c>
      <c r="H129" s="657"/>
      <c r="I129" s="658"/>
    </row>
    <row r="130" spans="2:9" ht="21" customHeight="1">
      <c r="B130" s="666" t="s">
        <v>126</v>
      </c>
      <c r="C130" s="487"/>
      <c r="D130" s="488"/>
      <c r="E130" s="377">
        <v>1</v>
      </c>
      <c r="F130" s="104" t="s">
        <v>405</v>
      </c>
      <c r="G130" s="104"/>
      <c r="H130" s="104"/>
      <c r="I130" s="113"/>
    </row>
    <row r="131" spans="2:9" ht="21" customHeight="1">
      <c r="B131" s="665" t="s">
        <v>374</v>
      </c>
      <c r="C131" s="506"/>
      <c r="D131" s="507"/>
      <c r="E131" s="784" t="s">
        <v>666</v>
      </c>
      <c r="F131" s="594" t="s">
        <v>261</v>
      </c>
      <c r="G131" s="785" t="s">
        <v>720</v>
      </c>
      <c r="H131" s="786"/>
      <c r="I131" s="787"/>
    </row>
    <row r="132" spans="2:9" ht="21" customHeight="1">
      <c r="B132" s="665"/>
      <c r="C132" s="506"/>
      <c r="D132" s="507"/>
      <c r="E132" s="784"/>
      <c r="F132" s="648"/>
      <c r="G132" s="788"/>
      <c r="H132" s="789"/>
      <c r="I132" s="790"/>
    </row>
    <row r="133" spans="2:9" ht="21" customHeight="1">
      <c r="B133" s="666" t="s">
        <v>363</v>
      </c>
      <c r="C133" s="487"/>
      <c r="D133" s="488"/>
      <c r="E133" s="83">
        <v>98</v>
      </c>
      <c r="F133" s="84" t="s">
        <v>364</v>
      </c>
      <c r="G133" s="84"/>
      <c r="H133" s="84"/>
      <c r="I133" s="85"/>
    </row>
    <row r="134" spans="2:9" ht="21" customHeight="1" thickBot="1">
      <c r="B134" s="662" t="s">
        <v>44</v>
      </c>
      <c r="C134" s="663"/>
      <c r="D134" s="664"/>
      <c r="E134" s="677"/>
      <c r="F134" s="677"/>
      <c r="G134" s="677"/>
      <c r="H134" s="677"/>
      <c r="I134" s="678"/>
    </row>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sheetData>
  <sheetProtection/>
  <mergeCells count="167">
    <mergeCell ref="B63:D64"/>
    <mergeCell ref="F63:I63"/>
    <mergeCell ref="E49:F49"/>
    <mergeCell ref="B37:D53"/>
    <mergeCell ref="E53:F53"/>
    <mergeCell ref="H49:I49"/>
    <mergeCell ref="E64:I64"/>
    <mergeCell ref="E54:E55"/>
    <mergeCell ref="E39:F39"/>
    <mergeCell ref="H38:I38"/>
    <mergeCell ref="E22:I22"/>
    <mergeCell ref="E34:I34"/>
    <mergeCell ref="E48:F48"/>
    <mergeCell ref="F59:I59"/>
    <mergeCell ref="E33:I33"/>
    <mergeCell ref="E38:F38"/>
    <mergeCell ref="F36:I36"/>
    <mergeCell ref="E60:I60"/>
    <mergeCell ref="B34:D34"/>
    <mergeCell ref="E25:I25"/>
    <mergeCell ref="E26:I26"/>
    <mergeCell ref="E23:I23"/>
    <mergeCell ref="E24:I24"/>
    <mergeCell ref="F28:I28"/>
    <mergeCell ref="F31:I31"/>
    <mergeCell ref="E29:I29"/>
    <mergeCell ref="E30:I30"/>
    <mergeCell ref="H120:I120"/>
    <mergeCell ref="L11:M11"/>
    <mergeCell ref="B18:E18"/>
    <mergeCell ref="F18:I18"/>
    <mergeCell ref="B11:D11"/>
    <mergeCell ref="B12:D12"/>
    <mergeCell ref="B35:D35"/>
    <mergeCell ref="B22:D22"/>
    <mergeCell ref="F17:I17"/>
    <mergeCell ref="F19:I19"/>
    <mergeCell ref="G128:I128"/>
    <mergeCell ref="E127:I127"/>
    <mergeCell ref="E126:I126"/>
    <mergeCell ref="G125:I125"/>
    <mergeCell ref="B133:D133"/>
    <mergeCell ref="H114:I114"/>
    <mergeCell ref="E131:E132"/>
    <mergeCell ref="E129:F129"/>
    <mergeCell ref="H121:I121"/>
    <mergeCell ref="G131:I132"/>
    <mergeCell ref="B1:I1"/>
    <mergeCell ref="B2:D2"/>
    <mergeCell ref="B5:E6"/>
    <mergeCell ref="F8:I8"/>
    <mergeCell ref="F3:I4"/>
    <mergeCell ref="F5:I6"/>
    <mergeCell ref="F7:I7"/>
    <mergeCell ref="B3:E4"/>
    <mergeCell ref="B7:D7"/>
    <mergeCell ref="B8:D8"/>
    <mergeCell ref="C13:E13"/>
    <mergeCell ref="F13:I13"/>
    <mergeCell ref="B9:D9"/>
    <mergeCell ref="F11:I11"/>
    <mergeCell ref="B57:F57"/>
    <mergeCell ref="E51:F51"/>
    <mergeCell ref="F54:H54"/>
    <mergeCell ref="E35:I35"/>
    <mergeCell ref="F32:I32"/>
    <mergeCell ref="B23:C28"/>
    <mergeCell ref="F9:I9"/>
    <mergeCell ref="F12:I12"/>
    <mergeCell ref="F15:I15"/>
    <mergeCell ref="F10:I10"/>
    <mergeCell ref="B19:E19"/>
    <mergeCell ref="B17:E17"/>
    <mergeCell ref="F14:I14"/>
    <mergeCell ref="C14:E14"/>
    <mergeCell ref="B15:D16"/>
    <mergeCell ref="B10:D10"/>
    <mergeCell ref="F106:I106"/>
    <mergeCell ref="B61:D62"/>
    <mergeCell ref="B54:D55"/>
    <mergeCell ref="F16:I16"/>
    <mergeCell ref="B32:C33"/>
    <mergeCell ref="B29:C31"/>
    <mergeCell ref="B21:I21"/>
    <mergeCell ref="F27:I27"/>
    <mergeCell ref="E62:I62"/>
    <mergeCell ref="B36:D36"/>
    <mergeCell ref="E72:I72"/>
    <mergeCell ref="B75:D75"/>
    <mergeCell ref="H116:I116"/>
    <mergeCell ref="F83:I83"/>
    <mergeCell ref="F89:I89"/>
    <mergeCell ref="F86:I86"/>
    <mergeCell ref="F104:I104"/>
    <mergeCell ref="B115:E115"/>
    <mergeCell ref="B114:E114"/>
    <mergeCell ref="F112:I112"/>
    <mergeCell ref="F80:I80"/>
    <mergeCell ref="B110:E111"/>
    <mergeCell ref="B65:D65"/>
    <mergeCell ref="B58:F58"/>
    <mergeCell ref="B73:D74"/>
    <mergeCell ref="E75:I75"/>
    <mergeCell ref="F82:I82"/>
    <mergeCell ref="B59:D60"/>
    <mergeCell ref="E78:I78"/>
    <mergeCell ref="B77:E77"/>
    <mergeCell ref="B131:D132"/>
    <mergeCell ref="B125:D125"/>
    <mergeCell ref="F87:I87"/>
    <mergeCell ref="H117:I117"/>
    <mergeCell ref="F115:I115"/>
    <mergeCell ref="B104:D107"/>
    <mergeCell ref="G111:I111"/>
    <mergeCell ref="E90:E91"/>
    <mergeCell ref="F90:G90"/>
    <mergeCell ref="F105:I105"/>
    <mergeCell ref="B71:D72"/>
    <mergeCell ref="G91:I91"/>
    <mergeCell ref="G107:I107"/>
    <mergeCell ref="B80:D103"/>
    <mergeCell ref="E106:E107"/>
    <mergeCell ref="B130:D130"/>
    <mergeCell ref="B78:D79"/>
    <mergeCell ref="E84:E85"/>
    <mergeCell ref="F81:I81"/>
    <mergeCell ref="F84:G84"/>
    <mergeCell ref="G85:I85"/>
    <mergeCell ref="E74:I74"/>
    <mergeCell ref="B116:E116"/>
    <mergeCell ref="E65:I65"/>
    <mergeCell ref="F79:I79"/>
    <mergeCell ref="F88:I88"/>
    <mergeCell ref="B69:D70"/>
    <mergeCell ref="E70:I70"/>
    <mergeCell ref="B68:I68"/>
    <mergeCell ref="B67:F67"/>
    <mergeCell ref="F113:I113"/>
    <mergeCell ref="F69:I69"/>
    <mergeCell ref="F73:I73"/>
    <mergeCell ref="E71:I71"/>
    <mergeCell ref="E134:I134"/>
    <mergeCell ref="B109:G109"/>
    <mergeCell ref="B117:D122"/>
    <mergeCell ref="B112:E112"/>
    <mergeCell ref="B113:E113"/>
    <mergeCell ref="B124:E124"/>
    <mergeCell ref="E96:E97"/>
    <mergeCell ref="E102:E103"/>
    <mergeCell ref="F96:G96"/>
    <mergeCell ref="G97:I97"/>
    <mergeCell ref="F102:G102"/>
    <mergeCell ref="B134:D134"/>
    <mergeCell ref="B128:D129"/>
    <mergeCell ref="B126:D126"/>
    <mergeCell ref="B127:D127"/>
    <mergeCell ref="E128:F128"/>
    <mergeCell ref="H118:I118"/>
    <mergeCell ref="H119:I119"/>
    <mergeCell ref="F131:F132"/>
    <mergeCell ref="G103:I103"/>
    <mergeCell ref="F100:I100"/>
    <mergeCell ref="F101:I101"/>
    <mergeCell ref="F110:G110"/>
    <mergeCell ref="E125:F125"/>
    <mergeCell ref="G129:I129"/>
    <mergeCell ref="H122:I122"/>
  </mergeCells>
  <dataValidations count="10">
    <dataValidation type="list" allowBlank="1" showInputMessage="1" showErrorMessage="1" sqref="E54:E55 F114 F116:F122 E131:E132 E31:E32 E36 E27:E28 G37:G53">
      <formula1>"あり,なし"</formula1>
    </dataValidation>
    <dataValidation type="list" allowBlank="1" showInputMessage="1" showErrorMessage="1" sqref="E78">
      <formula1>"救急車の手配,入退院の付き添い,通院介助,救急車の手配、入退院の付き添い,救急車の手配、入退院の付き添い、通院介助,その他"</formula1>
    </dataValidation>
    <dataValidation type="list" allowBlank="1" showInputMessage="1" showErrorMessage="1" sqref="F90 F84 F102 F96">
      <formula1>"訪問診療,急変時の対応,訪問診療、急変時の対応,その他"</formula1>
    </dataValidation>
    <dataValidation type="list" allowBlank="1" showInputMessage="1" showErrorMessage="1" sqref="F110">
      <formula1>"一時介護室へ移る場合,介護居室へ移る場合,その他"</formula1>
    </dataValidation>
    <dataValidation type="list" allowBlank="1" showInputMessage="1" showErrorMessage="1" sqref="E125:F125">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75:D75">
      <formula1>"連携内容,協力内容"</formula1>
    </dataValidation>
    <dataValidation type="list" allowBlank="1" showInputMessage="1" showErrorMessage="1" sqref="F40:F41 F44:F47 F37 F50 F52">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4" manualBreakCount="4">
    <brk id="17" max="9" man="1"/>
    <brk id="36" max="9" man="1"/>
    <brk id="66" max="9" man="1"/>
    <brk id="103"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36">
      <selection activeCell="F69" sqref="F69:M69"/>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127</v>
      </c>
      <c r="B1" s="153" t="s">
        <v>387</v>
      </c>
      <c r="C1" s="153"/>
      <c r="D1" s="153"/>
      <c r="E1" s="153"/>
      <c r="F1" s="153"/>
      <c r="G1" s="153"/>
      <c r="H1" s="153"/>
      <c r="I1" s="153"/>
      <c r="J1" s="153"/>
      <c r="K1" s="153"/>
      <c r="L1" s="153"/>
      <c r="M1" s="153"/>
      <c r="N1" s="7"/>
    </row>
    <row r="2" spans="1:13" ht="21" customHeight="1" thickBot="1">
      <c r="A2" s="12"/>
      <c r="B2" s="939" t="s">
        <v>144</v>
      </c>
      <c r="C2" s="585"/>
      <c r="D2" s="585"/>
      <c r="E2" s="12"/>
      <c r="F2" s="12"/>
      <c r="G2" s="12"/>
      <c r="H2" s="12"/>
      <c r="I2" s="12"/>
      <c r="J2" s="12"/>
      <c r="K2" s="12"/>
      <c r="L2" s="12"/>
      <c r="M2" s="12"/>
    </row>
    <row r="3" spans="1:18" ht="21" customHeight="1">
      <c r="A3" s="185"/>
      <c r="B3" s="933"/>
      <c r="C3" s="934"/>
      <c r="D3" s="954" t="s">
        <v>143</v>
      </c>
      <c r="E3" s="955"/>
      <c r="F3" s="955"/>
      <c r="G3" s="971" t="s">
        <v>402</v>
      </c>
      <c r="H3" s="971"/>
      <c r="I3" s="971"/>
      <c r="J3" s="958" t="s">
        <v>532</v>
      </c>
      <c r="K3" s="958"/>
      <c r="L3" s="958"/>
      <c r="M3" s="959"/>
      <c r="R3" s="186"/>
    </row>
    <row r="4" spans="1:13" ht="21" customHeight="1">
      <c r="A4" s="185"/>
      <c r="B4" s="935"/>
      <c r="C4" s="936"/>
      <c r="D4" s="956" t="s">
        <v>38</v>
      </c>
      <c r="E4" s="957"/>
      <c r="F4" s="957"/>
      <c r="G4" s="873"/>
      <c r="H4" s="873"/>
      <c r="I4" s="873"/>
      <c r="J4" s="960"/>
      <c r="K4" s="960"/>
      <c r="L4" s="960"/>
      <c r="M4" s="961"/>
    </row>
    <row r="5" spans="1:13" ht="21" customHeight="1">
      <c r="A5" s="185"/>
      <c r="B5" s="935"/>
      <c r="C5" s="936"/>
      <c r="D5" s="187"/>
      <c r="E5" s="37" t="s">
        <v>37</v>
      </c>
      <c r="F5" s="37" t="s">
        <v>39</v>
      </c>
      <c r="G5" s="873"/>
      <c r="H5" s="873"/>
      <c r="I5" s="873"/>
      <c r="J5" s="960"/>
      <c r="K5" s="960"/>
      <c r="L5" s="960"/>
      <c r="M5" s="961"/>
    </row>
    <row r="6" spans="1:13" ht="21" customHeight="1">
      <c r="A6" s="185"/>
      <c r="B6" s="937" t="s">
        <v>77</v>
      </c>
      <c r="C6" s="766"/>
      <c r="D6" s="188" t="s">
        <v>359</v>
      </c>
      <c r="E6" s="188" t="s">
        <v>359</v>
      </c>
      <c r="F6" s="188"/>
      <c r="G6" s="945">
        <v>1</v>
      </c>
      <c r="H6" s="945"/>
      <c r="I6" s="945"/>
      <c r="J6" s="962"/>
      <c r="K6" s="962"/>
      <c r="L6" s="962"/>
      <c r="M6" s="963"/>
    </row>
    <row r="7" spans="1:13" ht="21" customHeight="1">
      <c r="A7" s="185"/>
      <c r="B7" s="917" t="s">
        <v>40</v>
      </c>
      <c r="C7" s="964"/>
      <c r="D7" s="188" t="s">
        <v>359</v>
      </c>
      <c r="E7" s="188" t="s">
        <v>359</v>
      </c>
      <c r="F7" s="188"/>
      <c r="G7" s="945">
        <v>1</v>
      </c>
      <c r="H7" s="945"/>
      <c r="I7" s="945"/>
      <c r="J7" s="962"/>
      <c r="K7" s="962"/>
      <c r="L7" s="962"/>
      <c r="M7" s="963"/>
    </row>
    <row r="8" spans="1:13" ht="21" customHeight="1">
      <c r="A8" s="185"/>
      <c r="B8" s="937" t="s">
        <v>128</v>
      </c>
      <c r="C8" s="488"/>
      <c r="D8" s="188" t="s">
        <v>863</v>
      </c>
      <c r="E8" s="188" t="s">
        <v>896</v>
      </c>
      <c r="F8" s="188" t="s">
        <v>898</v>
      </c>
      <c r="G8" s="945">
        <v>41.2</v>
      </c>
      <c r="H8" s="945"/>
      <c r="I8" s="945"/>
      <c r="J8" s="962"/>
      <c r="K8" s="962"/>
      <c r="L8" s="962"/>
      <c r="M8" s="963"/>
    </row>
    <row r="9" spans="1:13" ht="21" customHeight="1">
      <c r="A9" s="185"/>
      <c r="B9" s="24"/>
      <c r="C9" s="66" t="s">
        <v>41</v>
      </c>
      <c r="D9" s="188" t="s">
        <v>864</v>
      </c>
      <c r="E9" s="188" t="s">
        <v>897</v>
      </c>
      <c r="F9" s="188" t="s">
        <v>898</v>
      </c>
      <c r="G9" s="948">
        <v>37.4</v>
      </c>
      <c r="H9" s="949"/>
      <c r="I9" s="950"/>
      <c r="J9" s="962"/>
      <c r="K9" s="962"/>
      <c r="L9" s="962"/>
      <c r="M9" s="963"/>
    </row>
    <row r="10" spans="1:13" ht="21" customHeight="1">
      <c r="A10" s="185"/>
      <c r="B10" s="25"/>
      <c r="C10" s="66" t="s">
        <v>129</v>
      </c>
      <c r="D10" s="188" t="s">
        <v>865</v>
      </c>
      <c r="E10" s="188" t="s">
        <v>865</v>
      </c>
      <c r="F10" s="188" t="s">
        <v>899</v>
      </c>
      <c r="G10" s="945">
        <v>3.8</v>
      </c>
      <c r="H10" s="945"/>
      <c r="I10" s="945"/>
      <c r="J10" s="972" t="s">
        <v>869</v>
      </c>
      <c r="K10" s="972"/>
      <c r="L10" s="972"/>
      <c r="M10" s="973"/>
    </row>
    <row r="11" spans="1:13" ht="21" customHeight="1">
      <c r="A11" s="185"/>
      <c r="B11" s="938" t="s">
        <v>130</v>
      </c>
      <c r="C11" s="587"/>
      <c r="D11" s="188" t="s">
        <v>359</v>
      </c>
      <c r="E11" s="188" t="s">
        <v>359</v>
      </c>
      <c r="F11" s="188"/>
      <c r="G11" s="945">
        <v>0.1</v>
      </c>
      <c r="H11" s="945"/>
      <c r="I11" s="945"/>
      <c r="J11" s="962" t="s">
        <v>868</v>
      </c>
      <c r="K11" s="962"/>
      <c r="L11" s="962"/>
      <c r="M11" s="963"/>
    </row>
    <row r="12" spans="1:13" ht="21" customHeight="1">
      <c r="A12" s="185"/>
      <c r="B12" s="938" t="s">
        <v>42</v>
      </c>
      <c r="C12" s="587"/>
      <c r="D12" s="188" t="s">
        <v>867</v>
      </c>
      <c r="E12" s="188" t="s">
        <v>867</v>
      </c>
      <c r="F12" s="188"/>
      <c r="G12" s="945">
        <v>2</v>
      </c>
      <c r="H12" s="945"/>
      <c r="I12" s="945"/>
      <c r="J12" s="962"/>
      <c r="K12" s="962"/>
      <c r="L12" s="962"/>
      <c r="M12" s="963"/>
    </row>
    <row r="13" spans="1:13" ht="21" customHeight="1">
      <c r="A13" s="185"/>
      <c r="B13" s="917" t="s">
        <v>131</v>
      </c>
      <c r="C13" s="488"/>
      <c r="D13" s="188"/>
      <c r="E13" s="188"/>
      <c r="F13" s="188"/>
      <c r="G13" s="945"/>
      <c r="H13" s="945"/>
      <c r="I13" s="945"/>
      <c r="J13" s="962"/>
      <c r="K13" s="962"/>
      <c r="L13" s="962"/>
      <c r="M13" s="963"/>
    </row>
    <row r="14" spans="1:13" ht="21" customHeight="1">
      <c r="A14" s="185"/>
      <c r="B14" s="917" t="s">
        <v>132</v>
      </c>
      <c r="C14" s="488"/>
      <c r="D14" s="188"/>
      <c r="E14" s="188"/>
      <c r="F14" s="188"/>
      <c r="G14" s="945"/>
      <c r="H14" s="945"/>
      <c r="I14" s="945"/>
      <c r="J14" s="962"/>
      <c r="K14" s="962"/>
      <c r="L14" s="962"/>
      <c r="M14" s="963"/>
    </row>
    <row r="15" spans="1:13" ht="21" customHeight="1">
      <c r="A15" s="185"/>
      <c r="B15" s="917" t="s">
        <v>133</v>
      </c>
      <c r="C15" s="488"/>
      <c r="D15" s="188"/>
      <c r="E15" s="188"/>
      <c r="F15" s="188"/>
      <c r="G15" s="945"/>
      <c r="H15" s="945"/>
      <c r="I15" s="945"/>
      <c r="J15" s="962"/>
      <c r="K15" s="962"/>
      <c r="L15" s="962"/>
      <c r="M15" s="963"/>
    </row>
    <row r="16" spans="1:13" ht="21" customHeight="1">
      <c r="A16" s="185"/>
      <c r="B16" s="917" t="s">
        <v>134</v>
      </c>
      <c r="C16" s="488"/>
      <c r="D16" s="188"/>
      <c r="E16" s="188"/>
      <c r="F16" s="188"/>
      <c r="G16" s="945"/>
      <c r="H16" s="945"/>
      <c r="I16" s="945"/>
      <c r="J16" s="962"/>
      <c r="K16" s="962"/>
      <c r="L16" s="962"/>
      <c r="M16" s="963"/>
    </row>
    <row r="17" spans="1:17" s="7" customFormat="1" ht="21" customHeight="1" thickBot="1">
      <c r="A17" s="189"/>
      <c r="B17" s="902" t="s">
        <v>525</v>
      </c>
      <c r="C17" s="952"/>
      <c r="D17" s="952"/>
      <c r="E17" s="952"/>
      <c r="F17" s="952"/>
      <c r="G17" s="952"/>
      <c r="H17" s="952"/>
      <c r="I17" s="953"/>
      <c r="J17" s="190">
        <v>37.9</v>
      </c>
      <c r="K17" s="191" t="s">
        <v>403</v>
      </c>
      <c r="L17" s="191"/>
      <c r="M17" s="192"/>
      <c r="O17" s="182"/>
      <c r="P17" s="182"/>
      <c r="Q17" s="182"/>
    </row>
    <row r="18" spans="1:13" s="7" customFormat="1" ht="21" customHeight="1">
      <c r="A18" s="22"/>
      <c r="B18" s="22"/>
      <c r="C18" s="22"/>
      <c r="D18" s="22"/>
      <c r="E18" s="22"/>
      <c r="F18" s="22"/>
      <c r="G18" s="22"/>
      <c r="H18" s="22"/>
      <c r="I18" s="22"/>
      <c r="J18" s="22"/>
      <c r="K18" s="22"/>
      <c r="L18" s="22"/>
      <c r="M18" s="22"/>
    </row>
    <row r="19" spans="2:7" ht="21" customHeight="1" thickBot="1">
      <c r="B19" s="889" t="s">
        <v>145</v>
      </c>
      <c r="C19" s="889"/>
      <c r="D19" s="889"/>
      <c r="E19" s="889"/>
      <c r="F19" s="951"/>
      <c r="G19" s="193"/>
    </row>
    <row r="20" spans="2:13" ht="21" customHeight="1">
      <c r="B20" s="890"/>
      <c r="C20" s="891"/>
      <c r="D20" s="892"/>
      <c r="E20" s="931" t="s">
        <v>38</v>
      </c>
      <c r="F20" s="692"/>
      <c r="G20" s="692"/>
      <c r="H20" s="692"/>
      <c r="I20" s="692"/>
      <c r="J20" s="692"/>
      <c r="K20" s="965" t="s">
        <v>379</v>
      </c>
      <c r="L20" s="966"/>
      <c r="M20" s="967"/>
    </row>
    <row r="21" spans="2:13" ht="21" customHeight="1">
      <c r="B21" s="893"/>
      <c r="C21" s="894"/>
      <c r="D21" s="895"/>
      <c r="E21" s="946"/>
      <c r="F21" s="947"/>
      <c r="G21" s="873" t="s">
        <v>37</v>
      </c>
      <c r="H21" s="873"/>
      <c r="I21" s="873" t="s">
        <v>39</v>
      </c>
      <c r="J21" s="873"/>
      <c r="K21" s="968"/>
      <c r="L21" s="969"/>
      <c r="M21" s="970"/>
    </row>
    <row r="22" spans="2:15" ht="21" customHeight="1">
      <c r="B22" s="942" t="s">
        <v>870</v>
      </c>
      <c r="C22" s="943"/>
      <c r="D22" s="944"/>
      <c r="E22" s="940">
        <v>0</v>
      </c>
      <c r="F22" s="940"/>
      <c r="G22" s="932">
        <v>0</v>
      </c>
      <c r="H22" s="932"/>
      <c r="I22" s="932">
        <v>0</v>
      </c>
      <c r="J22" s="932"/>
      <c r="K22" s="886"/>
      <c r="L22" s="887"/>
      <c r="M22" s="888"/>
      <c r="N22" s="186"/>
      <c r="O22" s="194"/>
    </row>
    <row r="23" spans="2:15" ht="21" customHeight="1">
      <c r="B23" s="942" t="s">
        <v>871</v>
      </c>
      <c r="C23" s="943"/>
      <c r="D23" s="944"/>
      <c r="E23" s="940">
        <v>14</v>
      </c>
      <c r="F23" s="941"/>
      <c r="G23" s="932">
        <v>13</v>
      </c>
      <c r="H23" s="932"/>
      <c r="I23" s="932">
        <v>1</v>
      </c>
      <c r="J23" s="932"/>
      <c r="K23" s="886"/>
      <c r="L23" s="887"/>
      <c r="M23" s="888"/>
      <c r="O23" s="194"/>
    </row>
    <row r="24" spans="2:15" ht="21" customHeight="1">
      <c r="B24" s="928" t="s">
        <v>872</v>
      </c>
      <c r="C24" s="929"/>
      <c r="D24" s="930"/>
      <c r="E24" s="940">
        <v>11</v>
      </c>
      <c r="F24" s="941"/>
      <c r="G24" s="932">
        <v>11</v>
      </c>
      <c r="H24" s="932"/>
      <c r="I24" s="932">
        <v>0</v>
      </c>
      <c r="J24" s="932"/>
      <c r="K24" s="886"/>
      <c r="L24" s="887"/>
      <c r="M24" s="888"/>
      <c r="O24" s="186"/>
    </row>
    <row r="25" spans="2:13" ht="21" customHeight="1">
      <c r="B25" s="928" t="s">
        <v>873</v>
      </c>
      <c r="C25" s="929"/>
      <c r="D25" s="930"/>
      <c r="E25" s="940">
        <v>19</v>
      </c>
      <c r="F25" s="940"/>
      <c r="G25" s="932">
        <v>18</v>
      </c>
      <c r="H25" s="932"/>
      <c r="I25" s="932">
        <v>1</v>
      </c>
      <c r="J25" s="932"/>
      <c r="K25" s="886"/>
      <c r="L25" s="887"/>
      <c r="M25" s="888"/>
    </row>
    <row r="26" spans="2:13" ht="21" customHeight="1" thickBot="1">
      <c r="B26" s="925" t="s">
        <v>874</v>
      </c>
      <c r="C26" s="926"/>
      <c r="D26" s="927"/>
      <c r="E26" s="910">
        <v>0</v>
      </c>
      <c r="F26" s="910"/>
      <c r="G26" s="912">
        <v>0</v>
      </c>
      <c r="H26" s="912"/>
      <c r="I26" s="912">
        <v>0</v>
      </c>
      <c r="J26" s="912"/>
      <c r="K26" s="906"/>
      <c r="L26" s="907"/>
      <c r="M26" s="908"/>
    </row>
    <row r="27" spans="2:7" ht="21" customHeight="1">
      <c r="B27" s="153"/>
      <c r="C27" s="7"/>
      <c r="D27" s="14"/>
      <c r="E27" s="14"/>
      <c r="F27" s="14"/>
      <c r="G27" s="14"/>
    </row>
    <row r="28" spans="2:7" ht="21" customHeight="1" thickBot="1">
      <c r="B28" s="889" t="s">
        <v>155</v>
      </c>
      <c r="C28" s="889"/>
      <c r="D28" s="889"/>
      <c r="E28" s="889"/>
      <c r="F28" s="889"/>
      <c r="G28" s="193"/>
    </row>
    <row r="29" spans="2:13" ht="21" customHeight="1">
      <c r="B29" s="890"/>
      <c r="C29" s="891"/>
      <c r="D29" s="892"/>
      <c r="E29" s="914" t="s">
        <v>38</v>
      </c>
      <c r="F29" s="914"/>
      <c r="G29" s="931"/>
      <c r="H29" s="896"/>
      <c r="I29" s="897"/>
      <c r="J29" s="898"/>
      <c r="K29" s="896"/>
      <c r="L29" s="897"/>
      <c r="M29" s="911"/>
    </row>
    <row r="30" spans="2:13" ht="21" customHeight="1">
      <c r="B30" s="893"/>
      <c r="C30" s="894"/>
      <c r="D30" s="895"/>
      <c r="E30" s="627"/>
      <c r="F30" s="627"/>
      <c r="G30" s="627"/>
      <c r="H30" s="873" t="s">
        <v>37</v>
      </c>
      <c r="I30" s="661"/>
      <c r="J30" s="661"/>
      <c r="K30" s="873" t="s">
        <v>39</v>
      </c>
      <c r="L30" s="661"/>
      <c r="M30" s="909"/>
    </row>
    <row r="31" spans="2:13" ht="21" customHeight="1">
      <c r="B31" s="857" t="s">
        <v>375</v>
      </c>
      <c r="C31" s="661"/>
      <c r="D31" s="661"/>
      <c r="E31" s="858">
        <v>1</v>
      </c>
      <c r="F31" s="858"/>
      <c r="G31" s="858"/>
      <c r="H31" s="859" t="s">
        <v>875</v>
      </c>
      <c r="I31" s="858"/>
      <c r="J31" s="858"/>
      <c r="K31" s="859"/>
      <c r="L31" s="858"/>
      <c r="M31" s="883"/>
    </row>
    <row r="32" spans="2:13" ht="21" customHeight="1">
      <c r="B32" s="857" t="s">
        <v>156</v>
      </c>
      <c r="C32" s="661"/>
      <c r="D32" s="661"/>
      <c r="E32" s="858"/>
      <c r="F32" s="858"/>
      <c r="G32" s="858"/>
      <c r="H32" s="859"/>
      <c r="I32" s="858"/>
      <c r="J32" s="858"/>
      <c r="K32" s="859"/>
      <c r="L32" s="858"/>
      <c r="M32" s="883"/>
    </row>
    <row r="33" spans="2:13" ht="21" customHeight="1">
      <c r="B33" s="857" t="s">
        <v>157</v>
      </c>
      <c r="C33" s="661"/>
      <c r="D33" s="661"/>
      <c r="E33" s="858"/>
      <c r="F33" s="858"/>
      <c r="G33" s="858"/>
      <c r="H33" s="859"/>
      <c r="I33" s="858"/>
      <c r="J33" s="858"/>
      <c r="K33" s="859"/>
      <c r="L33" s="858"/>
      <c r="M33" s="883"/>
    </row>
    <row r="34" spans="2:13" ht="21" customHeight="1">
      <c r="B34" s="917" t="s">
        <v>158</v>
      </c>
      <c r="C34" s="487"/>
      <c r="D34" s="488"/>
      <c r="E34" s="848"/>
      <c r="F34" s="849"/>
      <c r="G34" s="884"/>
      <c r="H34" s="851"/>
      <c r="I34" s="849"/>
      <c r="J34" s="884"/>
      <c r="K34" s="851"/>
      <c r="L34" s="849"/>
      <c r="M34" s="885"/>
    </row>
    <row r="35" spans="2:13" ht="21" customHeight="1">
      <c r="B35" s="857" t="s">
        <v>568</v>
      </c>
      <c r="C35" s="661"/>
      <c r="D35" s="661"/>
      <c r="E35" s="858"/>
      <c r="F35" s="858"/>
      <c r="G35" s="858"/>
      <c r="H35" s="859"/>
      <c r="I35" s="858"/>
      <c r="J35" s="858"/>
      <c r="K35" s="859"/>
      <c r="L35" s="858"/>
      <c r="M35" s="883"/>
    </row>
    <row r="36" spans="2:13" ht="21" customHeight="1">
      <c r="B36" s="868" t="s">
        <v>411</v>
      </c>
      <c r="C36" s="869"/>
      <c r="D36" s="869"/>
      <c r="E36" s="974"/>
      <c r="F36" s="974"/>
      <c r="G36" s="974"/>
      <c r="H36" s="975"/>
      <c r="I36" s="974"/>
      <c r="J36" s="974"/>
      <c r="K36" s="975"/>
      <c r="L36" s="974"/>
      <c r="M36" s="976"/>
    </row>
    <row r="37" spans="2:13" ht="21" customHeight="1">
      <c r="B37" s="857" t="s">
        <v>566</v>
      </c>
      <c r="C37" s="661"/>
      <c r="D37" s="661"/>
      <c r="E37" s="858"/>
      <c r="F37" s="858"/>
      <c r="G37" s="858"/>
      <c r="H37" s="859"/>
      <c r="I37" s="858"/>
      <c r="J37" s="858"/>
      <c r="K37" s="859"/>
      <c r="L37" s="858"/>
      <c r="M37" s="883"/>
    </row>
    <row r="38" spans="2:13" ht="21" customHeight="1" thickBot="1">
      <c r="B38" s="921" t="s">
        <v>567</v>
      </c>
      <c r="C38" s="922"/>
      <c r="D38" s="922"/>
      <c r="E38" s="878"/>
      <c r="F38" s="878"/>
      <c r="G38" s="878"/>
      <c r="H38" s="877"/>
      <c r="I38" s="878"/>
      <c r="J38" s="878"/>
      <c r="K38" s="877"/>
      <c r="L38" s="878"/>
      <c r="M38" s="879"/>
    </row>
    <row r="39" spans="2:13" ht="21" customHeight="1">
      <c r="B39" s="153"/>
      <c r="C39" s="7"/>
      <c r="D39" s="7"/>
      <c r="E39" s="7"/>
      <c r="F39" s="7"/>
      <c r="G39" s="7"/>
      <c r="H39" s="22"/>
      <c r="I39" s="22"/>
      <c r="J39" s="22"/>
      <c r="K39" s="22"/>
      <c r="L39" s="22"/>
      <c r="M39" s="22"/>
    </row>
    <row r="40" spans="2:13" ht="21" customHeight="1" thickBot="1">
      <c r="B40" s="153" t="s">
        <v>378</v>
      </c>
      <c r="C40" s="7"/>
      <c r="D40" s="7"/>
      <c r="E40" s="7"/>
      <c r="F40" s="7"/>
      <c r="G40" s="7"/>
      <c r="H40" s="22"/>
      <c r="I40" s="22"/>
      <c r="J40" s="22"/>
      <c r="K40" s="22"/>
      <c r="L40" s="22"/>
      <c r="M40" s="22"/>
    </row>
    <row r="41" spans="1:13" s="7" customFormat="1" ht="21" customHeight="1">
      <c r="A41" s="22"/>
      <c r="B41" s="863" t="s">
        <v>877</v>
      </c>
      <c r="C41" s="864"/>
      <c r="D41" s="864"/>
      <c r="E41" s="864"/>
      <c r="F41" s="864"/>
      <c r="G41" s="864"/>
      <c r="H41" s="864"/>
      <c r="I41" s="864"/>
      <c r="J41" s="864"/>
      <c r="K41" s="864"/>
      <c r="L41" s="864"/>
      <c r="M41" s="865"/>
    </row>
    <row r="42" spans="1:13" s="7" customFormat="1" ht="21" customHeight="1">
      <c r="A42" s="22"/>
      <c r="B42" s="866"/>
      <c r="C42" s="867"/>
      <c r="D42" s="867"/>
      <c r="E42" s="661" t="s">
        <v>159</v>
      </c>
      <c r="F42" s="661"/>
      <c r="G42" s="661"/>
      <c r="H42" s="661"/>
      <c r="I42" s="918" t="s">
        <v>389</v>
      </c>
      <c r="J42" s="919"/>
      <c r="K42" s="919"/>
      <c r="L42" s="919"/>
      <c r="M42" s="920"/>
    </row>
    <row r="43" spans="1:13" s="7" customFormat="1" ht="21" customHeight="1">
      <c r="A43" s="22"/>
      <c r="B43" s="857" t="s">
        <v>129</v>
      </c>
      <c r="C43" s="661"/>
      <c r="D43" s="661"/>
      <c r="E43" s="848"/>
      <c r="F43" s="849"/>
      <c r="G43" s="849"/>
      <c r="H43" s="127" t="s">
        <v>314</v>
      </c>
      <c r="I43" s="851"/>
      <c r="J43" s="852"/>
      <c r="K43" s="852"/>
      <c r="L43" s="852"/>
      <c r="M43" s="62" t="s">
        <v>316</v>
      </c>
    </row>
    <row r="44" spans="1:13" s="7" customFormat="1" ht="21" customHeight="1">
      <c r="A44" s="22"/>
      <c r="B44" s="857" t="s">
        <v>41</v>
      </c>
      <c r="C44" s="661"/>
      <c r="D44" s="661"/>
      <c r="E44" s="848">
        <v>4</v>
      </c>
      <c r="F44" s="849"/>
      <c r="G44" s="849"/>
      <c r="H44" s="142" t="s">
        <v>315</v>
      </c>
      <c r="I44" s="851" t="s">
        <v>866</v>
      </c>
      <c r="J44" s="852"/>
      <c r="K44" s="852"/>
      <c r="L44" s="852"/>
      <c r="M44" s="62" t="s">
        <v>316</v>
      </c>
    </row>
    <row r="45" spans="1:13" s="7" customFormat="1" ht="21" customHeight="1">
      <c r="A45" s="22"/>
      <c r="B45" s="881" t="s">
        <v>40</v>
      </c>
      <c r="C45" s="882"/>
      <c r="D45" s="882"/>
      <c r="E45" s="855"/>
      <c r="F45" s="856"/>
      <c r="G45" s="856"/>
      <c r="H45" s="125" t="s">
        <v>315</v>
      </c>
      <c r="I45" s="853"/>
      <c r="J45" s="854"/>
      <c r="K45" s="854"/>
      <c r="L45" s="854"/>
      <c r="M45" s="196" t="s">
        <v>314</v>
      </c>
    </row>
    <row r="46" spans="1:13" s="7" customFormat="1" ht="21" customHeight="1" thickBot="1">
      <c r="A46" s="22"/>
      <c r="B46" s="860"/>
      <c r="C46" s="677"/>
      <c r="D46" s="677"/>
      <c r="E46" s="861"/>
      <c r="F46" s="862"/>
      <c r="G46" s="862"/>
      <c r="H46" s="197" t="s">
        <v>314</v>
      </c>
      <c r="I46" s="923"/>
      <c r="J46" s="924"/>
      <c r="K46" s="924"/>
      <c r="L46" s="924"/>
      <c r="M46" s="151" t="s">
        <v>314</v>
      </c>
    </row>
    <row r="47" spans="1:13" s="182" customFormat="1" ht="21" customHeight="1">
      <c r="A47" s="189"/>
      <c r="B47" s="198"/>
      <c r="H47" s="189"/>
      <c r="I47" s="189"/>
      <c r="J47" s="189"/>
      <c r="K47" s="189"/>
      <c r="L47" s="189"/>
      <c r="M47" s="189"/>
    </row>
    <row r="48" spans="2:13" ht="21" customHeight="1" thickBot="1">
      <c r="B48" s="876" t="s">
        <v>461</v>
      </c>
      <c r="C48" s="876"/>
      <c r="D48" s="876"/>
      <c r="E48" s="876"/>
      <c r="F48" s="876"/>
      <c r="G48" s="876"/>
      <c r="H48" s="876"/>
      <c r="I48" s="876"/>
      <c r="J48" s="876"/>
      <c r="K48" s="876"/>
      <c r="L48" s="876"/>
      <c r="M48" s="876"/>
    </row>
    <row r="49" spans="2:13" ht="21" customHeight="1">
      <c r="B49" s="841" t="s">
        <v>274</v>
      </c>
      <c r="C49" s="842"/>
      <c r="D49" s="842"/>
      <c r="E49" s="850" t="s">
        <v>361</v>
      </c>
      <c r="F49" s="850"/>
      <c r="G49" s="850"/>
      <c r="H49" s="850"/>
      <c r="I49" s="850"/>
      <c r="J49" s="850"/>
      <c r="K49" s="845" t="s">
        <v>721</v>
      </c>
      <c r="L49" s="846"/>
      <c r="M49" s="847"/>
    </row>
    <row r="50" spans="2:13" ht="24.75" customHeight="1">
      <c r="B50" s="843"/>
      <c r="C50" s="844"/>
      <c r="D50" s="844"/>
      <c r="E50" s="816" t="s">
        <v>160</v>
      </c>
      <c r="F50" s="816"/>
      <c r="G50" s="816"/>
      <c r="H50" s="816"/>
      <c r="I50" s="816"/>
      <c r="J50" s="816"/>
      <c r="K50" s="821" t="s">
        <v>876</v>
      </c>
      <c r="L50" s="822"/>
      <c r="M50" s="826" t="s">
        <v>331</v>
      </c>
    </row>
    <row r="51" spans="2:13" ht="24.75" customHeight="1">
      <c r="B51" s="843"/>
      <c r="C51" s="844"/>
      <c r="D51" s="844"/>
      <c r="E51" s="834" t="s">
        <v>161</v>
      </c>
      <c r="F51" s="834"/>
      <c r="G51" s="834"/>
      <c r="H51" s="834"/>
      <c r="I51" s="834"/>
      <c r="J51" s="834"/>
      <c r="K51" s="823"/>
      <c r="L51" s="824"/>
      <c r="M51" s="827"/>
    </row>
    <row r="52" spans="2:13" ht="21" customHeight="1">
      <c r="B52" s="835" t="s">
        <v>275</v>
      </c>
      <c r="C52" s="836"/>
      <c r="D52" s="836"/>
      <c r="E52" s="806"/>
      <c r="F52" s="806" t="s">
        <v>162</v>
      </c>
      <c r="G52" s="806"/>
      <c r="H52" s="806"/>
      <c r="I52" s="832"/>
      <c r="J52" s="833"/>
      <c r="K52" s="833"/>
      <c r="L52" s="833"/>
      <c r="M52" s="199" t="s">
        <v>316</v>
      </c>
    </row>
    <row r="53" spans="2:13" ht="21" customHeight="1">
      <c r="B53" s="837"/>
      <c r="C53" s="836"/>
      <c r="D53" s="836"/>
      <c r="E53" s="806"/>
      <c r="F53" s="755" t="s">
        <v>163</v>
      </c>
      <c r="G53" s="755"/>
      <c r="H53" s="755"/>
      <c r="I53" s="806"/>
      <c r="J53" s="806"/>
      <c r="K53" s="806"/>
      <c r="L53" s="806"/>
      <c r="M53" s="818"/>
    </row>
    <row r="54" spans="2:13" ht="21" customHeight="1">
      <c r="B54" s="837"/>
      <c r="C54" s="836"/>
      <c r="D54" s="836"/>
      <c r="E54" s="806"/>
      <c r="F54" s="755" t="s">
        <v>164</v>
      </c>
      <c r="G54" s="755"/>
      <c r="H54" s="755"/>
      <c r="I54" s="806"/>
      <c r="J54" s="806"/>
      <c r="K54" s="806"/>
      <c r="L54" s="806"/>
      <c r="M54" s="818"/>
    </row>
    <row r="55" spans="2:13" ht="21" customHeight="1" thickBot="1">
      <c r="B55" s="838"/>
      <c r="C55" s="839"/>
      <c r="D55" s="839"/>
      <c r="E55" s="819"/>
      <c r="F55" s="840" t="s">
        <v>165</v>
      </c>
      <c r="G55" s="840"/>
      <c r="H55" s="840"/>
      <c r="I55" s="819"/>
      <c r="J55" s="819"/>
      <c r="K55" s="819"/>
      <c r="L55" s="819"/>
      <c r="M55" s="820"/>
    </row>
    <row r="56" spans="2:13" ht="21" customHeight="1">
      <c r="B56" s="200"/>
      <c r="C56" s="200"/>
      <c r="D56" s="201"/>
      <c r="E56" s="81"/>
      <c r="F56" s="81"/>
      <c r="G56" s="81"/>
      <c r="H56" s="81"/>
      <c r="I56" s="81"/>
      <c r="J56" s="81"/>
      <c r="K56" s="81"/>
      <c r="L56" s="81"/>
      <c r="M56" s="81"/>
    </row>
    <row r="57" spans="2:7" ht="21" customHeight="1" thickBot="1">
      <c r="B57" s="825" t="s">
        <v>166</v>
      </c>
      <c r="C57" s="825"/>
      <c r="D57" s="182"/>
      <c r="E57" s="14"/>
      <c r="F57" s="14"/>
      <c r="G57" s="14"/>
    </row>
    <row r="58" spans="2:13" ht="21" customHeight="1">
      <c r="B58" s="916" t="s">
        <v>77</v>
      </c>
      <c r="C58" s="914"/>
      <c r="D58" s="913" t="s">
        <v>141</v>
      </c>
      <c r="E58" s="914"/>
      <c r="F58" s="914"/>
      <c r="G58" s="914"/>
      <c r="H58" s="914"/>
      <c r="I58" s="202" t="s">
        <v>623</v>
      </c>
      <c r="J58" s="203"/>
      <c r="K58" s="203"/>
      <c r="L58" s="203"/>
      <c r="M58" s="204"/>
    </row>
    <row r="59" spans="2:13" ht="36" customHeight="1">
      <c r="B59" s="574"/>
      <c r="C59" s="882"/>
      <c r="D59" s="915" t="s">
        <v>257</v>
      </c>
      <c r="E59" s="488"/>
      <c r="F59" s="205" t="s">
        <v>666</v>
      </c>
      <c r="G59" s="828" t="s">
        <v>142</v>
      </c>
      <c r="H59" s="626"/>
      <c r="I59" s="829" t="s">
        <v>883</v>
      </c>
      <c r="J59" s="830"/>
      <c r="K59" s="830"/>
      <c r="L59" s="830"/>
      <c r="M59" s="831"/>
    </row>
    <row r="60" spans="2:13" ht="21" customHeight="1" thickBot="1">
      <c r="B60" s="903"/>
      <c r="C60" s="867"/>
      <c r="D60" s="873" t="s">
        <v>129</v>
      </c>
      <c r="E60" s="661"/>
      <c r="F60" s="873" t="s">
        <v>41</v>
      </c>
      <c r="G60" s="661"/>
      <c r="H60" s="873" t="s">
        <v>40</v>
      </c>
      <c r="I60" s="661"/>
      <c r="J60" s="874" t="s">
        <v>130</v>
      </c>
      <c r="K60" s="875"/>
      <c r="L60" s="874" t="s">
        <v>42</v>
      </c>
      <c r="M60" s="901"/>
    </row>
    <row r="61" spans="2:13" ht="21" customHeight="1">
      <c r="B61" s="904"/>
      <c r="C61" s="905"/>
      <c r="D61" s="206" t="s">
        <v>37</v>
      </c>
      <c r="E61" s="206" t="s">
        <v>39</v>
      </c>
      <c r="F61" s="206" t="s">
        <v>37</v>
      </c>
      <c r="G61" s="206" t="s">
        <v>39</v>
      </c>
      <c r="H61" s="206" t="s">
        <v>37</v>
      </c>
      <c r="I61" s="206" t="s">
        <v>39</v>
      </c>
      <c r="J61" s="206" t="s">
        <v>37</v>
      </c>
      <c r="K61" s="206" t="s">
        <v>39</v>
      </c>
      <c r="L61" s="206" t="s">
        <v>37</v>
      </c>
      <c r="M61" s="207" t="s">
        <v>39</v>
      </c>
    </row>
    <row r="62" spans="2:13" ht="36" customHeight="1">
      <c r="B62" s="880" t="s">
        <v>276</v>
      </c>
      <c r="C62" s="593"/>
      <c r="D62" s="195">
        <v>0</v>
      </c>
      <c r="E62" s="195">
        <v>0</v>
      </c>
      <c r="F62" s="195" t="s">
        <v>898</v>
      </c>
      <c r="G62" s="195" t="s">
        <v>899</v>
      </c>
      <c r="H62" s="195">
        <v>0</v>
      </c>
      <c r="I62" s="195">
        <v>0</v>
      </c>
      <c r="J62" s="195"/>
      <c r="K62" s="195"/>
      <c r="L62" s="195" t="s">
        <v>359</v>
      </c>
      <c r="M62" s="208">
        <v>0</v>
      </c>
    </row>
    <row r="63" spans="2:13" ht="36" customHeight="1">
      <c r="B63" s="880" t="s">
        <v>277</v>
      </c>
      <c r="C63" s="593"/>
      <c r="D63" s="195">
        <v>0</v>
      </c>
      <c r="E63" s="195">
        <v>0</v>
      </c>
      <c r="F63" s="195" t="s">
        <v>899</v>
      </c>
      <c r="G63" s="195">
        <v>2</v>
      </c>
      <c r="H63" s="195">
        <v>0</v>
      </c>
      <c r="I63" s="195">
        <v>0</v>
      </c>
      <c r="J63" s="195"/>
      <c r="K63" s="195"/>
      <c r="L63" s="195">
        <v>0</v>
      </c>
      <c r="M63" s="208">
        <v>0</v>
      </c>
    </row>
    <row r="64" spans="2:13" ht="21" customHeight="1">
      <c r="B64" s="870" t="s">
        <v>140</v>
      </c>
      <c r="C64" s="64" t="s">
        <v>135</v>
      </c>
      <c r="D64" s="195">
        <v>0</v>
      </c>
      <c r="E64" s="195">
        <v>0</v>
      </c>
      <c r="F64" s="195" t="s">
        <v>900</v>
      </c>
      <c r="G64" s="195" t="s">
        <v>359</v>
      </c>
      <c r="H64" s="195">
        <v>0</v>
      </c>
      <c r="I64" s="195">
        <v>0</v>
      </c>
      <c r="J64" s="195">
        <v>0</v>
      </c>
      <c r="K64" s="195">
        <v>0</v>
      </c>
      <c r="L64" s="195" t="s">
        <v>359</v>
      </c>
      <c r="M64" s="208">
        <v>0</v>
      </c>
    </row>
    <row r="65" spans="2:13" ht="36" customHeight="1">
      <c r="B65" s="871"/>
      <c r="C65" s="68" t="s">
        <v>136</v>
      </c>
      <c r="D65" s="195">
        <v>0</v>
      </c>
      <c r="E65" s="195">
        <v>0</v>
      </c>
      <c r="F65" s="195" t="s">
        <v>901</v>
      </c>
      <c r="G65" s="195" t="s">
        <v>359</v>
      </c>
      <c r="H65" s="195">
        <v>0</v>
      </c>
      <c r="I65" s="195">
        <v>0</v>
      </c>
      <c r="J65" s="195">
        <v>0</v>
      </c>
      <c r="K65" s="195">
        <v>0</v>
      </c>
      <c r="L65" s="195" t="s">
        <v>899</v>
      </c>
      <c r="M65" s="208">
        <v>0</v>
      </c>
    </row>
    <row r="66" spans="2:13" ht="36" customHeight="1">
      <c r="B66" s="871"/>
      <c r="C66" s="68" t="s">
        <v>137</v>
      </c>
      <c r="D66" s="195" t="s">
        <v>359</v>
      </c>
      <c r="E66" s="195">
        <v>1</v>
      </c>
      <c r="F66" s="195" t="s">
        <v>901</v>
      </c>
      <c r="G66" s="195">
        <v>2</v>
      </c>
      <c r="H66" s="195">
        <v>0</v>
      </c>
      <c r="I66" s="195">
        <v>0</v>
      </c>
      <c r="J66" s="195">
        <v>0</v>
      </c>
      <c r="K66" s="195">
        <v>0</v>
      </c>
      <c r="L66" s="195" t="s">
        <v>359</v>
      </c>
      <c r="M66" s="208">
        <v>0</v>
      </c>
    </row>
    <row r="67" spans="2:13" ht="36" customHeight="1">
      <c r="B67" s="871"/>
      <c r="C67" s="418" t="s">
        <v>138</v>
      </c>
      <c r="D67" s="195" t="s">
        <v>867</v>
      </c>
      <c r="E67" s="195">
        <v>0</v>
      </c>
      <c r="F67" s="195" t="s">
        <v>902</v>
      </c>
      <c r="G67" s="195" t="s">
        <v>899</v>
      </c>
      <c r="H67" s="195" t="s">
        <v>899</v>
      </c>
      <c r="I67" s="195">
        <v>0</v>
      </c>
      <c r="J67" s="195" t="s">
        <v>899</v>
      </c>
      <c r="K67" s="195">
        <v>0</v>
      </c>
      <c r="L67" s="195">
        <v>0</v>
      </c>
      <c r="M67" s="208">
        <v>0</v>
      </c>
    </row>
    <row r="68" spans="2:13" ht="21" customHeight="1">
      <c r="B68" s="872"/>
      <c r="C68" s="418" t="s">
        <v>237</v>
      </c>
      <c r="D68" s="195" t="s">
        <v>359</v>
      </c>
      <c r="E68" s="195">
        <v>0</v>
      </c>
      <c r="F68" s="195" t="s">
        <v>902</v>
      </c>
      <c r="G68" s="195" t="s">
        <v>866</v>
      </c>
      <c r="H68" s="195" t="s">
        <v>359</v>
      </c>
      <c r="I68" s="195">
        <v>0</v>
      </c>
      <c r="J68" s="195" t="s">
        <v>359</v>
      </c>
      <c r="K68" s="195">
        <v>0</v>
      </c>
      <c r="L68" s="195">
        <v>0</v>
      </c>
      <c r="M68" s="208">
        <v>0</v>
      </c>
    </row>
    <row r="69" spans="2:13" ht="21" customHeight="1">
      <c r="B69" s="665" t="s">
        <v>379</v>
      </c>
      <c r="C69" s="506"/>
      <c r="D69" s="506"/>
      <c r="E69" s="507"/>
      <c r="F69" s="637"/>
      <c r="G69" s="589"/>
      <c r="H69" s="589"/>
      <c r="I69" s="589"/>
      <c r="J69" s="589"/>
      <c r="K69" s="589"/>
      <c r="L69" s="589"/>
      <c r="M69" s="590"/>
    </row>
    <row r="70" spans="2:13" ht="21" customHeight="1" thickBot="1">
      <c r="B70" s="902" t="s">
        <v>139</v>
      </c>
      <c r="C70" s="663"/>
      <c r="D70" s="663"/>
      <c r="E70" s="664"/>
      <c r="F70" s="209" t="s">
        <v>666</v>
      </c>
      <c r="G70" s="899"/>
      <c r="H70" s="899"/>
      <c r="I70" s="899"/>
      <c r="J70" s="899"/>
      <c r="K70" s="899"/>
      <c r="L70" s="899"/>
      <c r="M70" s="900"/>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tabSelected="1" view="pageBreakPreview" zoomScale="115" zoomScaleNormal="85" zoomScaleSheetLayoutView="115" workbookViewId="0" topLeftCell="A23">
      <selection activeCell="M29" sqref="M29:N29"/>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6.625" style="13" customWidth="1"/>
    <col min="15" max="17" width="13.00390625" style="14" customWidth="1"/>
    <col min="18" max="16384" width="9.00390625" style="14" customWidth="1"/>
  </cols>
  <sheetData>
    <row r="1" spans="1:9" ht="21" customHeight="1">
      <c r="A1" s="12" t="s">
        <v>146</v>
      </c>
      <c r="B1" s="1138" t="s">
        <v>147</v>
      </c>
      <c r="C1" s="1138"/>
      <c r="D1" s="1138"/>
      <c r="E1" s="1138"/>
      <c r="F1" s="1138"/>
      <c r="G1" s="1138"/>
      <c r="H1" s="1138"/>
      <c r="I1" s="1138"/>
    </row>
    <row r="2" spans="1:9" ht="21" customHeight="1" thickBot="1">
      <c r="A2" s="12"/>
      <c r="B2" s="889" t="s">
        <v>148</v>
      </c>
      <c r="C2" s="889"/>
      <c r="D2" s="889"/>
      <c r="E2" s="889"/>
      <c r="F2" s="889"/>
      <c r="G2" s="15"/>
      <c r="H2" s="15"/>
      <c r="I2" s="15"/>
    </row>
    <row r="3" spans="2:13" ht="21" customHeight="1">
      <c r="B3" s="1139" t="s">
        <v>149</v>
      </c>
      <c r="C3" s="692"/>
      <c r="D3" s="692"/>
      <c r="E3" s="692"/>
      <c r="F3" s="692"/>
      <c r="G3" s="1140" t="s">
        <v>722</v>
      </c>
      <c r="H3" s="1141"/>
      <c r="I3" s="1141"/>
      <c r="J3" s="16"/>
      <c r="K3" s="16"/>
      <c r="L3" s="16"/>
      <c r="M3" s="17"/>
    </row>
    <row r="4" spans="2:13" ht="21" customHeight="1">
      <c r="B4" s="937" t="s">
        <v>150</v>
      </c>
      <c r="C4" s="957"/>
      <c r="D4" s="957"/>
      <c r="E4" s="957"/>
      <c r="F4" s="1062"/>
      <c r="G4" s="1145" t="s">
        <v>723</v>
      </c>
      <c r="H4" s="1146"/>
      <c r="I4" s="1146"/>
      <c r="J4" s="18"/>
      <c r="K4" s="18"/>
      <c r="L4" s="18"/>
      <c r="M4" s="19"/>
    </row>
    <row r="5" spans="2:13" ht="21" customHeight="1">
      <c r="B5" s="1142"/>
      <c r="C5" s="1143"/>
      <c r="D5" s="1143"/>
      <c r="E5" s="1143"/>
      <c r="F5" s="1144"/>
      <c r="G5" s="1147" t="s">
        <v>454</v>
      </c>
      <c r="H5" s="1062"/>
      <c r="I5" s="604" t="s">
        <v>724</v>
      </c>
      <c r="J5" s="604"/>
      <c r="K5" s="604"/>
      <c r="L5" s="604"/>
      <c r="M5" s="605"/>
    </row>
    <row r="6" spans="2:13" ht="21" customHeight="1">
      <c r="B6" s="1142"/>
      <c r="C6" s="1143"/>
      <c r="D6" s="1143"/>
      <c r="E6" s="1143"/>
      <c r="F6" s="1144"/>
      <c r="G6" s="1148"/>
      <c r="H6" s="1144"/>
      <c r="I6" s="604" t="s">
        <v>725</v>
      </c>
      <c r="J6" s="604"/>
      <c r="K6" s="604"/>
      <c r="L6" s="604"/>
      <c r="M6" s="605"/>
    </row>
    <row r="7" spans="2:13" ht="21" customHeight="1">
      <c r="B7" s="917" t="s">
        <v>67</v>
      </c>
      <c r="C7" s="487"/>
      <c r="D7" s="487"/>
      <c r="E7" s="487"/>
      <c r="F7" s="487"/>
      <c r="G7" s="20" t="s">
        <v>623</v>
      </c>
      <c r="H7" s="1131"/>
      <c r="I7" s="1131"/>
      <c r="J7" s="1131"/>
      <c r="K7" s="1131"/>
      <c r="L7" s="1131"/>
      <c r="M7" s="1132"/>
    </row>
    <row r="8" spans="2:13" ht="21" customHeight="1">
      <c r="B8" s="917" t="s">
        <v>151</v>
      </c>
      <c r="C8" s="487"/>
      <c r="D8" s="487"/>
      <c r="E8" s="487"/>
      <c r="F8" s="487"/>
      <c r="G8" s="20" t="s">
        <v>623</v>
      </c>
      <c r="H8" s="1131"/>
      <c r="I8" s="1131"/>
      <c r="J8" s="1131"/>
      <c r="K8" s="1131"/>
      <c r="L8" s="1131"/>
      <c r="M8" s="1132"/>
    </row>
    <row r="9" spans="2:13" ht="21" customHeight="1">
      <c r="B9" s="1107" t="s">
        <v>152</v>
      </c>
      <c r="C9" s="706"/>
      <c r="D9" s="706"/>
      <c r="E9" s="706"/>
      <c r="F9" s="706"/>
      <c r="G9" s="20" t="s">
        <v>623</v>
      </c>
      <c r="H9" s="1131"/>
      <c r="I9" s="1131"/>
      <c r="J9" s="1131"/>
      <c r="K9" s="1131"/>
      <c r="L9" s="1131"/>
      <c r="M9" s="1132"/>
    </row>
    <row r="10" spans="2:13" ht="21" customHeight="1">
      <c r="B10" s="705"/>
      <c r="C10" s="706"/>
      <c r="D10" s="706"/>
      <c r="E10" s="706"/>
      <c r="F10" s="706"/>
      <c r="G10" s="65" t="s">
        <v>358</v>
      </c>
      <c r="H10" s="1133" t="s">
        <v>726</v>
      </c>
      <c r="I10" s="1133"/>
      <c r="J10" s="1133"/>
      <c r="K10" s="1133"/>
      <c r="L10" s="1133"/>
      <c r="M10" s="1134"/>
    </row>
    <row r="11" spans="2:13" ht="21" customHeight="1">
      <c r="B11" s="1113" t="s">
        <v>153</v>
      </c>
      <c r="C11" s="594"/>
      <c r="D11" s="594"/>
      <c r="E11" s="594"/>
      <c r="F11" s="64" t="s">
        <v>154</v>
      </c>
      <c r="G11" s="1116" t="s">
        <v>727</v>
      </c>
      <c r="H11" s="1117"/>
      <c r="I11" s="1117"/>
      <c r="J11" s="1117"/>
      <c r="K11" s="1117"/>
      <c r="L11" s="1117"/>
      <c r="M11" s="1118"/>
    </row>
    <row r="12" spans="2:13" ht="36" customHeight="1" thickBot="1">
      <c r="B12" s="1114"/>
      <c r="C12" s="1115"/>
      <c r="D12" s="1115"/>
      <c r="E12" s="1115"/>
      <c r="F12" s="21" t="s">
        <v>395</v>
      </c>
      <c r="G12" s="1119" t="s">
        <v>728</v>
      </c>
      <c r="H12" s="1120"/>
      <c r="I12" s="1120"/>
      <c r="J12" s="1120"/>
      <c r="K12" s="1120"/>
      <c r="L12" s="1120"/>
      <c r="M12" s="1121"/>
    </row>
    <row r="13" ht="21" customHeight="1"/>
    <row r="14" spans="1:14" s="7" customFormat="1" ht="21" customHeight="1" thickBot="1">
      <c r="A14" s="22"/>
      <c r="B14" s="1122" t="s">
        <v>343</v>
      </c>
      <c r="C14" s="1122"/>
      <c r="D14" s="1122"/>
      <c r="E14" s="1122"/>
      <c r="F14" s="1122"/>
      <c r="G14" s="1122"/>
      <c r="H14" s="1122"/>
      <c r="I14" s="1122"/>
      <c r="J14" s="1122"/>
      <c r="K14" s="1122"/>
      <c r="L14" s="1122"/>
      <c r="M14" s="1122"/>
      <c r="N14" s="22"/>
    </row>
    <row r="15" spans="2:14" ht="21" customHeight="1">
      <c r="B15" s="1123"/>
      <c r="C15" s="1124"/>
      <c r="D15" s="1124"/>
      <c r="E15" s="1124"/>
      <c r="F15" s="1124"/>
      <c r="G15" s="1124"/>
      <c r="H15" s="1125" t="s">
        <v>171</v>
      </c>
      <c r="I15" s="1126"/>
      <c r="J15" s="1127"/>
      <c r="K15" s="1128" t="s">
        <v>172</v>
      </c>
      <c r="L15" s="1129"/>
      <c r="M15" s="1128" t="s">
        <v>729</v>
      </c>
      <c r="N15" s="1130"/>
    </row>
    <row r="16" spans="2:14" ht="21" customHeight="1">
      <c r="B16" s="857" t="s">
        <v>61</v>
      </c>
      <c r="C16" s="661"/>
      <c r="D16" s="661"/>
      <c r="E16" s="661"/>
      <c r="F16" s="873" t="s">
        <v>167</v>
      </c>
      <c r="G16" s="661"/>
      <c r="H16" s="979" t="s">
        <v>730</v>
      </c>
      <c r="I16" s="650"/>
      <c r="J16" s="1112"/>
      <c r="K16" s="979" t="s">
        <v>730</v>
      </c>
      <c r="L16" s="984"/>
      <c r="M16" s="979" t="s">
        <v>730</v>
      </c>
      <c r="N16" s="980"/>
    </row>
    <row r="17" spans="2:14" ht="21" customHeight="1">
      <c r="B17" s="1111"/>
      <c r="C17" s="661"/>
      <c r="D17" s="661"/>
      <c r="E17" s="661"/>
      <c r="F17" s="873" t="s">
        <v>168</v>
      </c>
      <c r="G17" s="661"/>
      <c r="H17" s="979" t="s">
        <v>730</v>
      </c>
      <c r="I17" s="650"/>
      <c r="J17" s="1112"/>
      <c r="K17" s="979" t="s">
        <v>730</v>
      </c>
      <c r="L17" s="984"/>
      <c r="M17" s="979" t="s">
        <v>730</v>
      </c>
      <c r="N17" s="980"/>
    </row>
    <row r="18" spans="2:14" ht="21" customHeight="1">
      <c r="B18" s="991" t="s">
        <v>52</v>
      </c>
      <c r="C18" s="992"/>
      <c r="D18" s="992"/>
      <c r="E18" s="993"/>
      <c r="F18" s="873" t="s">
        <v>306</v>
      </c>
      <c r="G18" s="661"/>
      <c r="H18" s="1110" t="s">
        <v>671</v>
      </c>
      <c r="I18" s="1110"/>
      <c r="J18" s="1110"/>
      <c r="K18" s="981" t="s">
        <v>671</v>
      </c>
      <c r="L18" s="982"/>
      <c r="M18" s="981" t="s">
        <v>671</v>
      </c>
      <c r="N18" s="983"/>
    </row>
    <row r="19" spans="2:14" ht="21" customHeight="1">
      <c r="B19" s="1107"/>
      <c r="C19" s="1108"/>
      <c r="D19" s="1108"/>
      <c r="E19" s="1109"/>
      <c r="F19" s="873" t="s">
        <v>412</v>
      </c>
      <c r="G19" s="661"/>
      <c r="H19" s="719" t="s">
        <v>904</v>
      </c>
      <c r="I19" s="719"/>
      <c r="J19" s="719"/>
      <c r="K19" s="979" t="s">
        <v>731</v>
      </c>
      <c r="L19" s="984"/>
      <c r="M19" s="979" t="s">
        <v>731</v>
      </c>
      <c r="N19" s="980"/>
    </row>
    <row r="20" spans="2:14" ht="21" customHeight="1">
      <c r="B20" s="1107"/>
      <c r="C20" s="1108"/>
      <c r="D20" s="1108"/>
      <c r="E20" s="1109"/>
      <c r="F20" s="873" t="s">
        <v>248</v>
      </c>
      <c r="G20" s="661"/>
      <c r="H20" s="784" t="s">
        <v>666</v>
      </c>
      <c r="I20" s="784"/>
      <c r="J20" s="784"/>
      <c r="K20" s="579" t="s">
        <v>666</v>
      </c>
      <c r="L20" s="984"/>
      <c r="M20" s="579" t="s">
        <v>666</v>
      </c>
      <c r="N20" s="980"/>
    </row>
    <row r="21" spans="2:14" ht="21" customHeight="1">
      <c r="B21" s="1107"/>
      <c r="C21" s="1108"/>
      <c r="D21" s="1108"/>
      <c r="E21" s="1109"/>
      <c r="F21" s="873" t="s">
        <v>249</v>
      </c>
      <c r="G21" s="661"/>
      <c r="H21" s="784" t="s">
        <v>666</v>
      </c>
      <c r="I21" s="784"/>
      <c r="J21" s="784"/>
      <c r="K21" s="579" t="s">
        <v>666</v>
      </c>
      <c r="L21" s="984"/>
      <c r="M21" s="579" t="s">
        <v>666</v>
      </c>
      <c r="N21" s="980"/>
    </row>
    <row r="22" spans="2:14" ht="21" customHeight="1">
      <c r="B22" s="1107"/>
      <c r="C22" s="1108"/>
      <c r="D22" s="1108"/>
      <c r="E22" s="1109"/>
      <c r="F22" s="873" t="s">
        <v>84</v>
      </c>
      <c r="G22" s="661"/>
      <c r="H22" s="784" t="s">
        <v>623</v>
      </c>
      <c r="I22" s="784"/>
      <c r="J22" s="784"/>
      <c r="K22" s="579" t="s">
        <v>623</v>
      </c>
      <c r="L22" s="984"/>
      <c r="M22" s="579" t="s">
        <v>623</v>
      </c>
      <c r="N22" s="980"/>
    </row>
    <row r="23" spans="2:14" ht="21" customHeight="1">
      <c r="B23" s="1107"/>
      <c r="C23" s="1108"/>
      <c r="D23" s="1108"/>
      <c r="E23" s="1109"/>
      <c r="F23" s="873" t="s">
        <v>424</v>
      </c>
      <c r="G23" s="661"/>
      <c r="H23" s="784" t="s">
        <v>623</v>
      </c>
      <c r="I23" s="784"/>
      <c r="J23" s="784"/>
      <c r="K23" s="579" t="s">
        <v>623</v>
      </c>
      <c r="L23" s="984"/>
      <c r="M23" s="579" t="s">
        <v>623</v>
      </c>
      <c r="N23" s="980"/>
    </row>
    <row r="24" spans="2:14" ht="21" customHeight="1">
      <c r="B24" s="1098"/>
      <c r="C24" s="1099"/>
      <c r="D24" s="1099"/>
      <c r="E24" s="1100"/>
      <c r="F24" s="873" t="s">
        <v>332</v>
      </c>
      <c r="G24" s="661"/>
      <c r="H24" s="719" t="s">
        <v>623</v>
      </c>
      <c r="I24" s="719"/>
      <c r="J24" s="719"/>
      <c r="K24" s="979" t="s">
        <v>623</v>
      </c>
      <c r="L24" s="984"/>
      <c r="M24" s="979" t="s">
        <v>623</v>
      </c>
      <c r="N24" s="980"/>
    </row>
    <row r="25" spans="2:14" ht="21" customHeight="1">
      <c r="B25" s="991" t="s">
        <v>457</v>
      </c>
      <c r="C25" s="992"/>
      <c r="D25" s="992"/>
      <c r="E25" s="993"/>
      <c r="F25" s="1101" t="s">
        <v>733</v>
      </c>
      <c r="G25" s="1102"/>
      <c r="H25" s="977"/>
      <c r="I25" s="1103"/>
      <c r="J25" s="1104"/>
      <c r="K25" s="977">
        <v>2475000</v>
      </c>
      <c r="L25" s="1016"/>
      <c r="M25" s="977">
        <v>4950000</v>
      </c>
      <c r="N25" s="978"/>
    </row>
    <row r="26" spans="2:15" ht="21" customHeight="1">
      <c r="B26" s="1098"/>
      <c r="C26" s="1099"/>
      <c r="D26" s="1099"/>
      <c r="E26" s="1100"/>
      <c r="F26" s="1105"/>
      <c r="G26" s="1106"/>
      <c r="H26" s="977"/>
      <c r="I26" s="1103"/>
      <c r="J26" s="1104"/>
      <c r="K26" s="977"/>
      <c r="L26" s="1016"/>
      <c r="M26" s="977"/>
      <c r="N26" s="978"/>
      <c r="O26" s="23"/>
    </row>
    <row r="27" spans="2:14" s="23" customFormat="1" ht="21" customHeight="1">
      <c r="B27" s="1092" t="s">
        <v>458</v>
      </c>
      <c r="C27" s="1093"/>
      <c r="D27" s="1093"/>
      <c r="E27" s="1093"/>
      <c r="F27" s="1093"/>
      <c r="G27" s="1093"/>
      <c r="H27" s="988"/>
      <c r="I27" s="988"/>
      <c r="J27" s="988"/>
      <c r="K27" s="977"/>
      <c r="L27" s="1016"/>
      <c r="M27" s="977"/>
      <c r="N27" s="978"/>
    </row>
    <row r="28" spans="2:14" ht="21" customHeight="1">
      <c r="B28" s="24"/>
      <c r="C28" s="873" t="s">
        <v>170</v>
      </c>
      <c r="D28" s="661"/>
      <c r="E28" s="661"/>
      <c r="F28" s="661"/>
      <c r="G28" s="661"/>
      <c r="H28" s="985">
        <v>117750</v>
      </c>
      <c r="I28" s="1094"/>
      <c r="J28" s="1095"/>
      <c r="K28" s="985">
        <v>76500</v>
      </c>
      <c r="L28" s="986"/>
      <c r="M28" s="985">
        <v>35250</v>
      </c>
      <c r="N28" s="987"/>
    </row>
    <row r="29" spans="1:14" s="7" customFormat="1" ht="21" customHeight="1">
      <c r="A29" s="22"/>
      <c r="B29" s="24"/>
      <c r="C29" s="1083" t="s">
        <v>278</v>
      </c>
      <c r="D29" s="1086" t="s">
        <v>462</v>
      </c>
      <c r="E29" s="1086"/>
      <c r="F29" s="1086"/>
      <c r="G29" s="1087"/>
      <c r="H29" s="1096" t="s">
        <v>734</v>
      </c>
      <c r="I29" s="1096"/>
      <c r="J29" s="1096"/>
      <c r="K29" s="989" t="s">
        <v>734</v>
      </c>
      <c r="L29" s="1097"/>
      <c r="M29" s="989" t="s">
        <v>734</v>
      </c>
      <c r="N29" s="990"/>
    </row>
    <row r="30" spans="1:14" s="7" customFormat="1" ht="21" customHeight="1">
      <c r="A30" s="22"/>
      <c r="B30" s="24"/>
      <c r="C30" s="1084"/>
      <c r="D30" s="1088" t="s">
        <v>463</v>
      </c>
      <c r="E30" s="873" t="s">
        <v>56</v>
      </c>
      <c r="F30" s="661"/>
      <c r="G30" s="661"/>
      <c r="H30" s="988">
        <v>65730</v>
      </c>
      <c r="I30" s="988"/>
      <c r="J30" s="988"/>
      <c r="K30" s="985">
        <v>65730</v>
      </c>
      <c r="L30" s="986"/>
      <c r="M30" s="985">
        <v>65730</v>
      </c>
      <c r="N30" s="987"/>
    </row>
    <row r="31" spans="1:14" s="7" customFormat="1" ht="21" customHeight="1">
      <c r="A31" s="22"/>
      <c r="B31" s="24"/>
      <c r="C31" s="1084"/>
      <c r="D31" s="1089"/>
      <c r="E31" s="784" t="s">
        <v>732</v>
      </c>
      <c r="F31" s="784"/>
      <c r="G31" s="784"/>
      <c r="H31" s="988">
        <v>106370</v>
      </c>
      <c r="I31" s="988"/>
      <c r="J31" s="988"/>
      <c r="K31" s="988">
        <v>106370</v>
      </c>
      <c r="L31" s="988"/>
      <c r="M31" s="988">
        <v>106370</v>
      </c>
      <c r="N31" s="1017"/>
    </row>
    <row r="32" spans="1:14" s="7" customFormat="1" ht="21" customHeight="1">
      <c r="A32" s="22"/>
      <c r="B32" s="24"/>
      <c r="C32" s="1084"/>
      <c r="D32" s="1090"/>
      <c r="E32" s="874" t="s">
        <v>337</v>
      </c>
      <c r="F32" s="875"/>
      <c r="G32" s="875"/>
      <c r="H32" s="988"/>
      <c r="I32" s="988"/>
      <c r="J32" s="988"/>
      <c r="K32" s="1038"/>
      <c r="L32" s="1016"/>
      <c r="M32" s="1038"/>
      <c r="N32" s="978"/>
    </row>
    <row r="33" spans="1:14" s="7" customFormat="1" ht="21" customHeight="1">
      <c r="A33" s="22"/>
      <c r="B33" s="24"/>
      <c r="C33" s="1084"/>
      <c r="D33" s="1090"/>
      <c r="E33" s="784" t="s">
        <v>735</v>
      </c>
      <c r="F33" s="784"/>
      <c r="G33" s="784"/>
      <c r="H33" s="1078" t="s">
        <v>893</v>
      </c>
      <c r="I33" s="1078"/>
      <c r="J33" s="1078"/>
      <c r="K33" s="1039" t="s">
        <v>893</v>
      </c>
      <c r="L33" s="1040"/>
      <c r="M33" s="1039" t="s">
        <v>893</v>
      </c>
      <c r="N33" s="1041"/>
    </row>
    <row r="34" spans="1:14" s="7" customFormat="1" ht="21" customHeight="1">
      <c r="A34" s="22"/>
      <c r="B34" s="24"/>
      <c r="C34" s="1084"/>
      <c r="D34" s="1090"/>
      <c r="E34" s="784"/>
      <c r="F34" s="784"/>
      <c r="G34" s="784"/>
      <c r="H34" s="988"/>
      <c r="I34" s="988"/>
      <c r="J34" s="988"/>
      <c r="K34" s="977"/>
      <c r="L34" s="1016"/>
      <c r="M34" s="977"/>
      <c r="N34" s="978"/>
    </row>
    <row r="35" spans="1:14" s="7" customFormat="1" ht="21" customHeight="1">
      <c r="A35" s="22"/>
      <c r="B35" s="25"/>
      <c r="C35" s="1085"/>
      <c r="D35" s="1091"/>
      <c r="E35" s="1079"/>
      <c r="F35" s="646"/>
      <c r="G35" s="646"/>
      <c r="H35" s="988"/>
      <c r="I35" s="988"/>
      <c r="J35" s="988"/>
      <c r="K35" s="1080"/>
      <c r="L35" s="1081"/>
      <c r="M35" s="1080"/>
      <c r="N35" s="1082"/>
    </row>
    <row r="36" spans="1:14" s="7" customFormat="1" ht="42" customHeight="1" thickBot="1">
      <c r="A36" s="22"/>
      <c r="B36" s="1135" t="s">
        <v>627</v>
      </c>
      <c r="C36" s="1136"/>
      <c r="D36" s="1136"/>
      <c r="E36" s="1136"/>
      <c r="F36" s="1136"/>
      <c r="G36" s="1136"/>
      <c r="H36" s="1136"/>
      <c r="I36" s="1136"/>
      <c r="J36" s="1136"/>
      <c r="K36" s="1136"/>
      <c r="L36" s="1136"/>
      <c r="M36" s="1136"/>
      <c r="N36" s="1137"/>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1072" t="s">
        <v>376</v>
      </c>
      <c r="C38" s="1073"/>
      <c r="D38" s="1073"/>
      <c r="E38" s="1073"/>
      <c r="F38" s="1073"/>
    </row>
    <row r="39" spans="2:13" ht="37.5" customHeight="1">
      <c r="B39" s="1074" t="s">
        <v>170</v>
      </c>
      <c r="C39" s="955"/>
      <c r="D39" s="955"/>
      <c r="E39" s="955"/>
      <c r="F39" s="955"/>
      <c r="G39" s="1075" t="s">
        <v>736</v>
      </c>
      <c r="H39" s="1076"/>
      <c r="I39" s="1076"/>
      <c r="J39" s="1076"/>
      <c r="K39" s="1076"/>
      <c r="L39" s="1076"/>
      <c r="M39" s="1077"/>
    </row>
    <row r="40" spans="2:13" ht="21" customHeight="1">
      <c r="B40" s="937" t="s">
        <v>66</v>
      </c>
      <c r="C40" s="957"/>
      <c r="D40" s="957"/>
      <c r="E40" s="957"/>
      <c r="F40" s="1062"/>
      <c r="G40" s="37" t="s">
        <v>317</v>
      </c>
      <c r="H40" s="38"/>
      <c r="I40" s="39" t="s">
        <v>404</v>
      </c>
      <c r="J40" s="39"/>
      <c r="K40" s="39"/>
      <c r="L40" s="39"/>
      <c r="M40" s="40"/>
    </row>
    <row r="41" spans="1:14" s="7" customFormat="1" ht="21" customHeight="1">
      <c r="A41" s="22"/>
      <c r="B41" s="1063"/>
      <c r="C41" s="1064"/>
      <c r="D41" s="1064"/>
      <c r="E41" s="1064"/>
      <c r="F41" s="1065"/>
      <c r="G41" s="1066" t="s">
        <v>264</v>
      </c>
      <c r="H41" s="964"/>
      <c r="I41" s="1067"/>
      <c r="J41" s="1049"/>
      <c r="K41" s="1049"/>
      <c r="L41" s="1049"/>
      <c r="M41" s="1050"/>
      <c r="N41" s="22"/>
    </row>
    <row r="42" spans="1:14" s="7" customFormat="1" ht="64.5" customHeight="1">
      <c r="A42" s="22"/>
      <c r="B42" s="917" t="s">
        <v>169</v>
      </c>
      <c r="C42" s="1068"/>
      <c r="D42" s="1068"/>
      <c r="E42" s="1068"/>
      <c r="F42" s="1068"/>
      <c r="G42" s="1048" t="s">
        <v>737</v>
      </c>
      <c r="H42" s="1069"/>
      <c r="I42" s="1069"/>
      <c r="J42" s="1069"/>
      <c r="K42" s="1069"/>
      <c r="L42" s="1069"/>
      <c r="M42" s="1070"/>
      <c r="N42" s="22"/>
    </row>
    <row r="43" spans="2:13" ht="68.25" customHeight="1">
      <c r="B43" s="917" t="s">
        <v>56</v>
      </c>
      <c r="C43" s="1068"/>
      <c r="D43" s="1068"/>
      <c r="E43" s="1068"/>
      <c r="F43" s="1068"/>
      <c r="G43" s="1042" t="s">
        <v>886</v>
      </c>
      <c r="H43" s="1046"/>
      <c r="I43" s="1046"/>
      <c r="J43" s="1046"/>
      <c r="K43" s="1046"/>
      <c r="L43" s="1046"/>
      <c r="M43" s="783"/>
    </row>
    <row r="44" spans="1:14" s="7" customFormat="1" ht="64.5" customHeight="1">
      <c r="A44" s="22"/>
      <c r="B44" s="1071" t="s">
        <v>732</v>
      </c>
      <c r="C44" s="998"/>
      <c r="D44" s="998"/>
      <c r="E44" s="998"/>
      <c r="F44" s="998"/>
      <c r="G44" s="1042" t="s">
        <v>891</v>
      </c>
      <c r="H44" s="1043"/>
      <c r="I44" s="1043"/>
      <c r="J44" s="1043"/>
      <c r="K44" s="1043"/>
      <c r="L44" s="1043"/>
      <c r="M44" s="1044"/>
      <c r="N44" s="22"/>
    </row>
    <row r="45" spans="1:14" s="7" customFormat="1" ht="21" customHeight="1">
      <c r="A45" s="22"/>
      <c r="B45" s="938" t="s">
        <v>338</v>
      </c>
      <c r="C45" s="1045"/>
      <c r="D45" s="1045"/>
      <c r="E45" s="1045"/>
      <c r="F45" s="1045"/>
      <c r="G45" s="1042"/>
      <c r="H45" s="1046"/>
      <c r="I45" s="1046"/>
      <c r="J45" s="1046"/>
      <c r="K45" s="1046"/>
      <c r="L45" s="1046"/>
      <c r="M45" s="783"/>
      <c r="N45" s="22"/>
    </row>
    <row r="46" spans="1:14" s="7" customFormat="1" ht="37.5" customHeight="1">
      <c r="A46" s="22"/>
      <c r="B46" s="1047" t="s">
        <v>738</v>
      </c>
      <c r="C46" s="599"/>
      <c r="D46" s="599"/>
      <c r="E46" s="599"/>
      <c r="F46" s="580"/>
      <c r="G46" s="1048" t="s">
        <v>892</v>
      </c>
      <c r="H46" s="1049"/>
      <c r="I46" s="1049"/>
      <c r="J46" s="1049"/>
      <c r="K46" s="1049"/>
      <c r="L46" s="1049"/>
      <c r="M46" s="1050"/>
      <c r="N46" s="22"/>
    </row>
    <row r="47" spans="2:13" ht="21" customHeight="1">
      <c r="B47" s="1061"/>
      <c r="C47" s="998"/>
      <c r="D47" s="998"/>
      <c r="E47" s="998"/>
      <c r="F47" s="998"/>
      <c r="G47" s="1048"/>
      <c r="H47" s="1049"/>
      <c r="I47" s="1049"/>
      <c r="J47" s="1049"/>
      <c r="K47" s="1049"/>
      <c r="L47" s="1049"/>
      <c r="M47" s="1050"/>
    </row>
    <row r="48" spans="2:13" ht="21" customHeight="1">
      <c r="B48" s="991" t="s">
        <v>466</v>
      </c>
      <c r="C48" s="992"/>
      <c r="D48" s="992"/>
      <c r="E48" s="992"/>
      <c r="F48" s="993"/>
      <c r="G48" s="782"/>
      <c r="H48" s="1046"/>
      <c r="I48" s="1046"/>
      <c r="J48" s="1046"/>
      <c r="K48" s="1046"/>
      <c r="L48" s="1046"/>
      <c r="M48" s="783"/>
    </row>
    <row r="49" spans="2:13" ht="18" customHeight="1">
      <c r="B49" s="991" t="s">
        <v>173</v>
      </c>
      <c r="C49" s="992"/>
      <c r="D49" s="992"/>
      <c r="E49" s="992"/>
      <c r="F49" s="993"/>
      <c r="G49" s="1055" t="s">
        <v>739</v>
      </c>
      <c r="H49" s="1056"/>
      <c r="I49" s="1056"/>
      <c r="J49" s="1056"/>
      <c r="K49" s="1056"/>
      <c r="L49" s="1056"/>
      <c r="M49" s="1057"/>
    </row>
    <row r="50" spans="2:13" ht="18" customHeight="1">
      <c r="B50" s="1052"/>
      <c r="C50" s="1053"/>
      <c r="D50" s="1053"/>
      <c r="E50" s="1053"/>
      <c r="F50" s="1054"/>
      <c r="G50" s="1058"/>
      <c r="H50" s="1059"/>
      <c r="I50" s="1059"/>
      <c r="J50" s="1059"/>
      <c r="K50" s="1059"/>
      <c r="L50" s="1059"/>
      <c r="M50" s="1060"/>
    </row>
    <row r="51" spans="2:13" ht="21" customHeight="1" thickBot="1">
      <c r="B51" s="902" t="s">
        <v>174</v>
      </c>
      <c r="C51" s="952"/>
      <c r="D51" s="952"/>
      <c r="E51" s="952"/>
      <c r="F51" s="952"/>
      <c r="G51" s="1035"/>
      <c r="H51" s="1036"/>
      <c r="I51" s="1036"/>
      <c r="J51" s="1036"/>
      <c r="K51" s="1036"/>
      <c r="L51" s="1036"/>
      <c r="M51" s="1037"/>
    </row>
    <row r="52" ht="21" customHeight="1"/>
    <row r="53" spans="2:13" ht="21" customHeight="1" thickBot="1">
      <c r="B53" s="1028" t="s">
        <v>175</v>
      </c>
      <c r="C53" s="1029"/>
      <c r="D53" s="1029"/>
      <c r="E53" s="1029"/>
      <c r="F53" s="1029"/>
      <c r="G53" s="1029"/>
      <c r="H53" s="1029"/>
      <c r="I53" s="1029"/>
      <c r="J53" s="1029"/>
      <c r="K53" s="67"/>
      <c r="L53" s="67"/>
      <c r="M53" s="67"/>
    </row>
    <row r="54" spans="1:14" s="7" customFormat="1" ht="48" customHeight="1">
      <c r="A54" s="22"/>
      <c r="B54" s="1030" t="s">
        <v>455</v>
      </c>
      <c r="C54" s="1031"/>
      <c r="D54" s="1031"/>
      <c r="E54" s="1031"/>
      <c r="F54" s="1031"/>
      <c r="G54" s="1031"/>
      <c r="H54" s="1031"/>
      <c r="I54" s="1032" t="s">
        <v>740</v>
      </c>
      <c r="J54" s="1033"/>
      <c r="K54" s="1033"/>
      <c r="L54" s="1033"/>
      <c r="M54" s="1034"/>
      <c r="N54" s="22"/>
    </row>
    <row r="55" spans="1:14" s="7" customFormat="1" ht="18" customHeight="1">
      <c r="A55" s="22"/>
      <c r="B55" s="1018" t="s">
        <v>456</v>
      </c>
      <c r="C55" s="808"/>
      <c r="D55" s="808"/>
      <c r="E55" s="808"/>
      <c r="F55" s="808"/>
      <c r="G55" s="808"/>
      <c r="H55" s="809"/>
      <c r="I55" s="1019"/>
      <c r="J55" s="1020"/>
      <c r="K55" s="1020"/>
      <c r="L55" s="1020"/>
      <c r="M55" s="1021"/>
      <c r="N55" s="22"/>
    </row>
    <row r="56" spans="1:14" s="7" customFormat="1" ht="18" customHeight="1">
      <c r="A56" s="22"/>
      <c r="B56" s="725"/>
      <c r="C56" s="726"/>
      <c r="D56" s="726"/>
      <c r="E56" s="726"/>
      <c r="F56" s="726"/>
      <c r="G56" s="726"/>
      <c r="H56" s="727"/>
      <c r="I56" s="1022"/>
      <c r="J56" s="1023"/>
      <c r="K56" s="1023"/>
      <c r="L56" s="1023"/>
      <c r="M56" s="1024"/>
      <c r="N56" s="22"/>
    </row>
    <row r="57" spans="1:14" s="7" customFormat="1" ht="21" customHeight="1" thickBot="1">
      <c r="A57" s="22"/>
      <c r="B57" s="1025" t="s">
        <v>280</v>
      </c>
      <c r="C57" s="1026"/>
      <c r="D57" s="1026"/>
      <c r="E57" s="1026"/>
      <c r="F57" s="1026"/>
      <c r="G57" s="1026"/>
      <c r="H57" s="1026"/>
      <c r="I57" s="1026"/>
      <c r="J57" s="1026"/>
      <c r="K57" s="1026"/>
      <c r="L57" s="1026"/>
      <c r="M57" s="1027"/>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825" t="s">
        <v>263</v>
      </c>
      <c r="C59" s="825"/>
      <c r="D59" s="825"/>
      <c r="E59" s="825"/>
      <c r="F59" s="825"/>
      <c r="G59" s="825"/>
      <c r="H59" s="825"/>
      <c r="I59" s="41"/>
      <c r="J59" s="41"/>
      <c r="K59" s="41"/>
      <c r="L59" s="41"/>
      <c r="M59" s="41"/>
      <c r="N59" s="22"/>
    </row>
    <row r="60" spans="2:13" ht="21" customHeight="1">
      <c r="B60" s="1051" t="s">
        <v>176</v>
      </c>
      <c r="C60" s="971"/>
      <c r="D60" s="971"/>
      <c r="E60" s="971"/>
      <c r="F60" s="971"/>
      <c r="G60" s="971"/>
      <c r="H60" s="971"/>
      <c r="I60" s="971"/>
      <c r="J60" s="1011" t="s">
        <v>741</v>
      </c>
      <c r="K60" s="1012"/>
      <c r="L60" s="1012"/>
      <c r="M60" s="1013"/>
    </row>
    <row r="61" spans="2:13" ht="21" customHeight="1">
      <c r="B61" s="857" t="s">
        <v>177</v>
      </c>
      <c r="C61" s="873"/>
      <c r="D61" s="873"/>
      <c r="E61" s="873"/>
      <c r="F61" s="873"/>
      <c r="G61" s="873"/>
      <c r="H61" s="873"/>
      <c r="I61" s="873"/>
      <c r="J61" s="603" t="s">
        <v>743</v>
      </c>
      <c r="K61" s="604"/>
      <c r="L61" s="604"/>
      <c r="M61" s="605"/>
    </row>
    <row r="62" spans="2:13" ht="18" customHeight="1">
      <c r="B62" s="880" t="s">
        <v>178</v>
      </c>
      <c r="C62" s="960"/>
      <c r="D62" s="960"/>
      <c r="E62" s="960"/>
      <c r="F62" s="960"/>
      <c r="G62" s="960"/>
      <c r="H62" s="960"/>
      <c r="I62" s="960"/>
      <c r="J62" s="1005" t="s">
        <v>742</v>
      </c>
      <c r="K62" s="1006"/>
      <c r="L62" s="1006"/>
      <c r="M62" s="1007"/>
    </row>
    <row r="63" spans="2:13" ht="18" customHeight="1">
      <c r="B63" s="880"/>
      <c r="C63" s="960"/>
      <c r="D63" s="960"/>
      <c r="E63" s="960"/>
      <c r="F63" s="960"/>
      <c r="G63" s="960"/>
      <c r="H63" s="960"/>
      <c r="I63" s="960"/>
      <c r="J63" s="1008"/>
      <c r="K63" s="1009"/>
      <c r="L63" s="1009"/>
      <c r="M63" s="1010"/>
    </row>
    <row r="64" spans="2:13" ht="21" customHeight="1">
      <c r="B64" s="857" t="s">
        <v>368</v>
      </c>
      <c r="C64" s="873"/>
      <c r="D64" s="873"/>
      <c r="E64" s="873"/>
      <c r="F64" s="873"/>
      <c r="G64" s="873"/>
      <c r="H64" s="873"/>
      <c r="I64" s="873"/>
      <c r="J64" s="1014">
        <v>0.2</v>
      </c>
      <c r="K64" s="1014"/>
      <c r="L64" s="1014"/>
      <c r="M64" s="1015"/>
    </row>
    <row r="65" spans="2:13" ht="272.25" customHeight="1">
      <c r="B65" s="880" t="s">
        <v>179</v>
      </c>
      <c r="C65" s="593"/>
      <c r="D65" s="593"/>
      <c r="E65" s="593"/>
      <c r="F65" s="873" t="s">
        <v>181</v>
      </c>
      <c r="G65" s="873"/>
      <c r="H65" s="873"/>
      <c r="I65" s="873"/>
      <c r="J65" s="667" t="s">
        <v>744</v>
      </c>
      <c r="K65" s="668"/>
      <c r="L65" s="668"/>
      <c r="M65" s="669"/>
    </row>
    <row r="66" spans="2:13" ht="242.25" customHeight="1">
      <c r="B66" s="1004"/>
      <c r="C66" s="593"/>
      <c r="D66" s="593"/>
      <c r="E66" s="593"/>
      <c r="F66" s="873" t="s">
        <v>182</v>
      </c>
      <c r="G66" s="873"/>
      <c r="H66" s="873"/>
      <c r="I66" s="873"/>
      <c r="J66" s="667" t="s">
        <v>745</v>
      </c>
      <c r="K66" s="668"/>
      <c r="L66" s="668"/>
      <c r="M66" s="669"/>
    </row>
    <row r="67" spans="2:13" ht="21" customHeight="1">
      <c r="B67" s="991" t="s">
        <v>180</v>
      </c>
      <c r="C67" s="992"/>
      <c r="D67" s="992"/>
      <c r="E67" s="993"/>
      <c r="F67" s="997" t="s">
        <v>748</v>
      </c>
      <c r="G67" s="998"/>
      <c r="H67" s="998"/>
      <c r="I67" s="999"/>
      <c r="J67" s="646" t="s">
        <v>746</v>
      </c>
      <c r="K67" s="646"/>
      <c r="L67" s="646"/>
      <c r="M67" s="647"/>
    </row>
    <row r="68" spans="2:13" ht="21" customHeight="1" thickBot="1">
      <c r="B68" s="994"/>
      <c r="C68" s="995"/>
      <c r="D68" s="995"/>
      <c r="E68" s="996"/>
      <c r="F68" s="1000" t="s">
        <v>747</v>
      </c>
      <c r="G68" s="1001"/>
      <c r="H68" s="1001"/>
      <c r="I68" s="1002"/>
      <c r="J68" s="1003"/>
      <c r="K68" s="700"/>
      <c r="L68" s="700"/>
      <c r="M68" s="701"/>
    </row>
  </sheetData>
  <sheetProtection/>
  <mergeCells count="159">
    <mergeCell ref="B36:N36"/>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M16:N16"/>
    <mergeCell ref="K17:L17"/>
    <mergeCell ref="B11:E12"/>
    <mergeCell ref="G11:M11"/>
    <mergeCell ref="G12:M12"/>
    <mergeCell ref="B14:M14"/>
    <mergeCell ref="B15:G15"/>
    <mergeCell ref="H15:J15"/>
    <mergeCell ref="K15:L15"/>
    <mergeCell ref="M15:N15"/>
    <mergeCell ref="B16:E17"/>
    <mergeCell ref="F16:G16"/>
    <mergeCell ref="H16:J16"/>
    <mergeCell ref="F17:G17"/>
    <mergeCell ref="H17:J17"/>
    <mergeCell ref="K16:L16"/>
    <mergeCell ref="B18:E24"/>
    <mergeCell ref="F18:G18"/>
    <mergeCell ref="H18:J18"/>
    <mergeCell ref="F19:G19"/>
    <mergeCell ref="H19:J19"/>
    <mergeCell ref="F20:G20"/>
    <mergeCell ref="H20:J20"/>
    <mergeCell ref="F21:G21"/>
    <mergeCell ref="H21:J21"/>
    <mergeCell ref="F22:G22"/>
    <mergeCell ref="H22:J22"/>
    <mergeCell ref="K21:L21"/>
    <mergeCell ref="M21:N21"/>
    <mergeCell ref="K22:L22"/>
    <mergeCell ref="M22:N22"/>
    <mergeCell ref="M25:N25"/>
    <mergeCell ref="M23:N23"/>
    <mergeCell ref="M24:N24"/>
    <mergeCell ref="F23:G23"/>
    <mergeCell ref="H23:J23"/>
    <mergeCell ref="F24:G24"/>
    <mergeCell ref="H24:J24"/>
    <mergeCell ref="K23:L23"/>
    <mergeCell ref="K24:L24"/>
    <mergeCell ref="B25:E26"/>
    <mergeCell ref="F25:G25"/>
    <mergeCell ref="H25:J25"/>
    <mergeCell ref="F26:G26"/>
    <mergeCell ref="H26:J26"/>
    <mergeCell ref="K25:L25"/>
    <mergeCell ref="K26:L26"/>
    <mergeCell ref="B27:G27"/>
    <mergeCell ref="H27:J27"/>
    <mergeCell ref="C28:G28"/>
    <mergeCell ref="H28:J28"/>
    <mergeCell ref="H29:J29"/>
    <mergeCell ref="K29:L29"/>
    <mergeCell ref="H35:J35"/>
    <mergeCell ref="C29:C35"/>
    <mergeCell ref="D29:G29"/>
    <mergeCell ref="D30:D35"/>
    <mergeCell ref="E30:G30"/>
    <mergeCell ref="H30:J30"/>
    <mergeCell ref="E31:G31"/>
    <mergeCell ref="H31:J31"/>
    <mergeCell ref="E32:G32"/>
    <mergeCell ref="H32:J32"/>
    <mergeCell ref="B38:F38"/>
    <mergeCell ref="B39:F39"/>
    <mergeCell ref="G39:M39"/>
    <mergeCell ref="E33:G33"/>
    <mergeCell ref="H33:J33"/>
    <mergeCell ref="E34:G34"/>
    <mergeCell ref="H34:J34"/>
    <mergeCell ref="E35:G35"/>
    <mergeCell ref="K35:L35"/>
    <mergeCell ref="M35:N35"/>
    <mergeCell ref="B47:F47"/>
    <mergeCell ref="G47:M47"/>
    <mergeCell ref="B40:F41"/>
    <mergeCell ref="G41:H41"/>
    <mergeCell ref="I41:M41"/>
    <mergeCell ref="B42:F42"/>
    <mergeCell ref="G42:M42"/>
    <mergeCell ref="B43:F43"/>
    <mergeCell ref="G43:M43"/>
    <mergeCell ref="B44:F44"/>
    <mergeCell ref="G44:M44"/>
    <mergeCell ref="B45:F45"/>
    <mergeCell ref="G45:M45"/>
    <mergeCell ref="B46:F46"/>
    <mergeCell ref="G46:M46"/>
    <mergeCell ref="B60:I60"/>
    <mergeCell ref="B48:F48"/>
    <mergeCell ref="G48:M48"/>
    <mergeCell ref="B49:F50"/>
    <mergeCell ref="G49:M50"/>
    <mergeCell ref="B53:J53"/>
    <mergeCell ref="B54:H54"/>
    <mergeCell ref="I54:M54"/>
    <mergeCell ref="B51:F51"/>
    <mergeCell ref="G51:M51"/>
    <mergeCell ref="K32:L32"/>
    <mergeCell ref="M32:N32"/>
    <mergeCell ref="K33:L33"/>
    <mergeCell ref="M33:N33"/>
    <mergeCell ref="K34:L34"/>
    <mergeCell ref="B61:I61"/>
    <mergeCell ref="J61:M61"/>
    <mergeCell ref="F66:I66"/>
    <mergeCell ref="J66:M66"/>
    <mergeCell ref="B55:H56"/>
    <mergeCell ref="I55:M56"/>
    <mergeCell ref="F65:I65"/>
    <mergeCell ref="B57:M57"/>
    <mergeCell ref="B59:H59"/>
    <mergeCell ref="B64:I64"/>
    <mergeCell ref="J60:M60"/>
    <mergeCell ref="J64:M64"/>
    <mergeCell ref="K20:L20"/>
    <mergeCell ref="M20:N20"/>
    <mergeCell ref="M26:N26"/>
    <mergeCell ref="K27:L27"/>
    <mergeCell ref="M27:N27"/>
    <mergeCell ref="K28:L28"/>
    <mergeCell ref="M28:N28"/>
    <mergeCell ref="M31:N31"/>
    <mergeCell ref="B67:E68"/>
    <mergeCell ref="F67:I67"/>
    <mergeCell ref="J67:M67"/>
    <mergeCell ref="F68:I68"/>
    <mergeCell ref="J68:M68"/>
    <mergeCell ref="B62:I63"/>
    <mergeCell ref="J65:M65"/>
    <mergeCell ref="B65:E66"/>
    <mergeCell ref="J62:M63"/>
    <mergeCell ref="M34:N34"/>
    <mergeCell ref="M17:N17"/>
    <mergeCell ref="K18:L18"/>
    <mergeCell ref="M18:N18"/>
    <mergeCell ref="K19:L19"/>
    <mergeCell ref="M19:N19"/>
    <mergeCell ref="K30:L30"/>
    <mergeCell ref="M30:N30"/>
    <mergeCell ref="K31:L31"/>
    <mergeCell ref="M29:N29"/>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K18 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K24 M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2" manualBreakCount="2">
    <brk id="36" max="13" man="1"/>
    <brk id="58"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workbookViewId="0" topLeftCell="A24">
      <selection activeCell="J28" sqref="J28"/>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319</v>
      </c>
      <c r="B1" s="699" t="s">
        <v>61</v>
      </c>
      <c r="C1" s="699"/>
      <c r="D1" s="699"/>
      <c r="E1" s="699"/>
      <c r="F1" s="699"/>
      <c r="G1" s="699"/>
      <c r="H1" s="699"/>
      <c r="I1" s="699"/>
    </row>
    <row r="2" spans="1:9" ht="21" customHeight="1" thickBot="1">
      <c r="A2" s="86"/>
      <c r="B2" s="585" t="s">
        <v>231</v>
      </c>
      <c r="C2" s="1179"/>
      <c r="D2" s="1179"/>
      <c r="E2" s="86"/>
      <c r="F2" s="86"/>
      <c r="G2" s="86"/>
      <c r="H2" s="86"/>
      <c r="I2" s="86"/>
    </row>
    <row r="3" spans="2:11" ht="21" customHeight="1">
      <c r="B3" s="691" t="s">
        <v>188</v>
      </c>
      <c r="C3" s="693"/>
      <c r="D3" s="897" t="s">
        <v>184</v>
      </c>
      <c r="E3" s="897"/>
      <c r="F3" s="897"/>
      <c r="G3" s="897"/>
      <c r="H3" s="1182">
        <v>0</v>
      </c>
      <c r="I3" s="1183"/>
      <c r="J3" s="1183"/>
      <c r="K3" s="210" t="s">
        <v>318</v>
      </c>
    </row>
    <row r="4" spans="2:11" ht="21" customHeight="1">
      <c r="B4" s="694"/>
      <c r="C4" s="696"/>
      <c r="D4" s="661" t="s">
        <v>185</v>
      </c>
      <c r="E4" s="661"/>
      <c r="F4" s="661"/>
      <c r="G4" s="661"/>
      <c r="H4" s="1158">
        <v>4</v>
      </c>
      <c r="I4" s="1159"/>
      <c r="J4" s="1159"/>
      <c r="K4" s="211" t="s">
        <v>318</v>
      </c>
    </row>
    <row r="5" spans="2:11" ht="21" customHeight="1">
      <c r="B5" s="694"/>
      <c r="C5" s="696"/>
      <c r="D5" s="661" t="s">
        <v>186</v>
      </c>
      <c r="E5" s="661"/>
      <c r="F5" s="661"/>
      <c r="G5" s="661"/>
      <c r="H5" s="1158">
        <v>17</v>
      </c>
      <c r="I5" s="1159"/>
      <c r="J5" s="1159"/>
      <c r="K5" s="211" t="s">
        <v>318</v>
      </c>
    </row>
    <row r="6" spans="2:11" ht="21" customHeight="1">
      <c r="B6" s="776"/>
      <c r="C6" s="778"/>
      <c r="D6" s="661" t="s">
        <v>187</v>
      </c>
      <c r="E6" s="661"/>
      <c r="F6" s="661"/>
      <c r="G6" s="661"/>
      <c r="H6" s="1158">
        <v>76</v>
      </c>
      <c r="I6" s="1159"/>
      <c r="J6" s="1159"/>
      <c r="K6" s="211" t="s">
        <v>318</v>
      </c>
    </row>
    <row r="7" spans="2:11" ht="21" customHeight="1">
      <c r="B7" s="705" t="s">
        <v>484</v>
      </c>
      <c r="C7" s="707"/>
      <c r="D7" s="661" t="s">
        <v>47</v>
      </c>
      <c r="E7" s="661"/>
      <c r="F7" s="661"/>
      <c r="G7" s="661"/>
      <c r="H7" s="1158">
        <v>4</v>
      </c>
      <c r="I7" s="1159"/>
      <c r="J7" s="1159"/>
      <c r="K7" s="211" t="s">
        <v>318</v>
      </c>
    </row>
    <row r="8" spans="2:11" ht="21" customHeight="1">
      <c r="B8" s="705"/>
      <c r="C8" s="707"/>
      <c r="D8" s="661" t="s">
        <v>189</v>
      </c>
      <c r="E8" s="661"/>
      <c r="F8" s="661"/>
      <c r="G8" s="661"/>
      <c r="H8" s="1158">
        <v>11</v>
      </c>
      <c r="I8" s="1159"/>
      <c r="J8" s="1159"/>
      <c r="K8" s="211" t="s">
        <v>318</v>
      </c>
    </row>
    <row r="9" spans="2:11" ht="21" customHeight="1">
      <c r="B9" s="705"/>
      <c r="C9" s="707"/>
      <c r="D9" s="661" t="s">
        <v>190</v>
      </c>
      <c r="E9" s="661"/>
      <c r="F9" s="661"/>
      <c r="G9" s="661"/>
      <c r="H9" s="1158">
        <v>3</v>
      </c>
      <c r="I9" s="1159"/>
      <c r="J9" s="1159"/>
      <c r="K9" s="211" t="s">
        <v>318</v>
      </c>
    </row>
    <row r="10" spans="2:11" ht="21" customHeight="1">
      <c r="B10" s="705"/>
      <c r="C10" s="707"/>
      <c r="D10" s="661" t="s">
        <v>191</v>
      </c>
      <c r="E10" s="661"/>
      <c r="F10" s="661"/>
      <c r="G10" s="661"/>
      <c r="H10" s="1158">
        <v>34</v>
      </c>
      <c r="I10" s="1159"/>
      <c r="J10" s="1159"/>
      <c r="K10" s="211" t="s">
        <v>318</v>
      </c>
    </row>
    <row r="11" spans="2:11" ht="21" customHeight="1">
      <c r="B11" s="705"/>
      <c r="C11" s="707"/>
      <c r="D11" s="661" t="s">
        <v>192</v>
      </c>
      <c r="E11" s="661"/>
      <c r="F11" s="661"/>
      <c r="G11" s="661"/>
      <c r="H11" s="1158">
        <v>19</v>
      </c>
      <c r="I11" s="1159"/>
      <c r="J11" s="1159"/>
      <c r="K11" s="211" t="s">
        <v>318</v>
      </c>
    </row>
    <row r="12" spans="2:11" ht="21" customHeight="1">
      <c r="B12" s="705"/>
      <c r="C12" s="707"/>
      <c r="D12" s="661" t="s">
        <v>193</v>
      </c>
      <c r="E12" s="661"/>
      <c r="F12" s="661"/>
      <c r="G12" s="661"/>
      <c r="H12" s="1158">
        <v>9</v>
      </c>
      <c r="I12" s="1159"/>
      <c r="J12" s="1159"/>
      <c r="K12" s="211" t="s">
        <v>318</v>
      </c>
    </row>
    <row r="13" spans="2:11" ht="21" customHeight="1">
      <c r="B13" s="705"/>
      <c r="C13" s="707"/>
      <c r="D13" s="661" t="s">
        <v>194</v>
      </c>
      <c r="E13" s="661"/>
      <c r="F13" s="661"/>
      <c r="G13" s="661"/>
      <c r="H13" s="1158">
        <v>11</v>
      </c>
      <c r="I13" s="1159"/>
      <c r="J13" s="1159"/>
      <c r="K13" s="211" t="s">
        <v>318</v>
      </c>
    </row>
    <row r="14" spans="2:11" ht="21" customHeight="1">
      <c r="B14" s="1052"/>
      <c r="C14" s="1054"/>
      <c r="D14" s="661" t="s">
        <v>195</v>
      </c>
      <c r="E14" s="661"/>
      <c r="F14" s="661"/>
      <c r="G14" s="661"/>
      <c r="H14" s="1158">
        <v>6</v>
      </c>
      <c r="I14" s="1159"/>
      <c r="J14" s="1159"/>
      <c r="K14" s="211" t="s">
        <v>318</v>
      </c>
    </row>
    <row r="15" spans="2:11" ht="21" customHeight="1">
      <c r="B15" s="764" t="s">
        <v>196</v>
      </c>
      <c r="C15" s="765"/>
      <c r="D15" s="661" t="s">
        <v>197</v>
      </c>
      <c r="E15" s="661"/>
      <c r="F15" s="661"/>
      <c r="G15" s="661"/>
      <c r="H15" s="1158">
        <v>12</v>
      </c>
      <c r="I15" s="1159"/>
      <c r="J15" s="1159"/>
      <c r="K15" s="211" t="s">
        <v>318</v>
      </c>
    </row>
    <row r="16" spans="2:11" ht="21" customHeight="1">
      <c r="B16" s="694"/>
      <c r="C16" s="695"/>
      <c r="D16" s="661" t="s">
        <v>198</v>
      </c>
      <c r="E16" s="661"/>
      <c r="F16" s="661"/>
      <c r="G16" s="661"/>
      <c r="H16" s="1158">
        <v>15</v>
      </c>
      <c r="I16" s="1159"/>
      <c r="J16" s="1159"/>
      <c r="K16" s="211" t="s">
        <v>318</v>
      </c>
    </row>
    <row r="17" spans="2:11" ht="21" customHeight="1">
      <c r="B17" s="694"/>
      <c r="C17" s="695"/>
      <c r="D17" s="661" t="s">
        <v>199</v>
      </c>
      <c r="E17" s="661"/>
      <c r="F17" s="661"/>
      <c r="G17" s="661"/>
      <c r="H17" s="1158">
        <v>38</v>
      </c>
      <c r="I17" s="1159"/>
      <c r="J17" s="1159"/>
      <c r="K17" s="211" t="s">
        <v>318</v>
      </c>
    </row>
    <row r="18" spans="2:11" ht="21" customHeight="1">
      <c r="B18" s="694"/>
      <c r="C18" s="695"/>
      <c r="D18" s="661" t="s">
        <v>200</v>
      </c>
      <c r="E18" s="661"/>
      <c r="F18" s="661"/>
      <c r="G18" s="661"/>
      <c r="H18" s="1158">
        <v>22</v>
      </c>
      <c r="I18" s="1159"/>
      <c r="J18" s="1159"/>
      <c r="K18" s="211" t="s">
        <v>318</v>
      </c>
    </row>
    <row r="19" spans="2:11" ht="21" customHeight="1">
      <c r="B19" s="694"/>
      <c r="C19" s="695"/>
      <c r="D19" s="661" t="s">
        <v>601</v>
      </c>
      <c r="E19" s="661"/>
      <c r="F19" s="661"/>
      <c r="G19" s="661"/>
      <c r="H19" s="1158">
        <v>4</v>
      </c>
      <c r="I19" s="1159"/>
      <c r="J19" s="1159"/>
      <c r="K19" s="211" t="s">
        <v>318</v>
      </c>
    </row>
    <row r="20" spans="2:11" ht="21" customHeight="1" thickBot="1">
      <c r="B20" s="1166"/>
      <c r="C20" s="1167"/>
      <c r="D20" s="661" t="s">
        <v>595</v>
      </c>
      <c r="E20" s="661"/>
      <c r="F20" s="661"/>
      <c r="G20" s="661"/>
      <c r="H20" s="1177">
        <v>6</v>
      </c>
      <c r="I20" s="1178"/>
      <c r="J20" s="1178"/>
      <c r="K20" s="211" t="s">
        <v>314</v>
      </c>
    </row>
    <row r="21" spans="2:11" ht="21" customHeight="1" thickBot="1">
      <c r="B21" s="1174" t="s">
        <v>483</v>
      </c>
      <c r="C21" s="1175"/>
      <c r="D21" s="1175"/>
      <c r="E21" s="1175"/>
      <c r="F21" s="1175"/>
      <c r="G21" s="1176"/>
      <c r="H21" s="212"/>
      <c r="I21" s="213" t="s">
        <v>482</v>
      </c>
      <c r="J21" s="213"/>
      <c r="K21" s="214" t="s">
        <v>481</v>
      </c>
    </row>
    <row r="22" spans="2:11" ht="21" customHeight="1" thickBot="1">
      <c r="B22" s="1174" t="s">
        <v>340</v>
      </c>
      <c r="C22" s="1175"/>
      <c r="D22" s="1175"/>
      <c r="E22" s="1175"/>
      <c r="F22" s="1175"/>
      <c r="G22" s="1176"/>
      <c r="H22" s="1180">
        <v>97</v>
      </c>
      <c r="I22" s="1181"/>
      <c r="J22" s="1181"/>
      <c r="K22" s="214" t="s">
        <v>481</v>
      </c>
    </row>
    <row r="23" spans="2:11" ht="15" customHeight="1">
      <c r="B23" s="215"/>
      <c r="C23" s="215"/>
      <c r="D23" s="215"/>
      <c r="E23" s="215"/>
      <c r="F23" s="215"/>
      <c r="G23" s="215"/>
      <c r="H23" s="216"/>
      <c r="I23" s="216"/>
      <c r="J23" s="216"/>
      <c r="K23" s="217"/>
    </row>
    <row r="24" spans="2:11" ht="21" customHeight="1" thickBot="1">
      <c r="B24" s="1160" t="s">
        <v>233</v>
      </c>
      <c r="C24" s="1160"/>
      <c r="D24" s="1160"/>
      <c r="E24" s="1160"/>
      <c r="F24" s="1161"/>
      <c r="G24" s="1161"/>
      <c r="H24" s="1173"/>
      <c r="I24" s="1173"/>
      <c r="J24" s="1173"/>
      <c r="K24" s="1173"/>
    </row>
    <row r="25" spans="2:11" ht="21" customHeight="1">
      <c r="B25" s="716" t="s">
        <v>183</v>
      </c>
      <c r="C25" s="718"/>
      <c r="D25" s="218" t="s">
        <v>51</v>
      </c>
      <c r="E25" s="1165">
        <v>14</v>
      </c>
      <c r="F25" s="1172"/>
      <c r="G25" s="219" t="s">
        <v>339</v>
      </c>
      <c r="H25" s="220" t="s">
        <v>232</v>
      </c>
      <c r="I25" s="1165">
        <v>83</v>
      </c>
      <c r="J25" s="1165"/>
      <c r="K25" s="210" t="s">
        <v>316</v>
      </c>
    </row>
    <row r="26" spans="2:11" ht="21" customHeight="1">
      <c r="B26" s="1169" t="s">
        <v>265</v>
      </c>
      <c r="C26" s="1170"/>
      <c r="D26" s="221" t="s">
        <v>51</v>
      </c>
      <c r="E26" s="608">
        <v>14.4</v>
      </c>
      <c r="F26" s="609"/>
      <c r="G26" s="222" t="s">
        <v>279</v>
      </c>
      <c r="H26" s="221" t="s">
        <v>232</v>
      </c>
      <c r="I26" s="608">
        <v>85.6</v>
      </c>
      <c r="J26" s="609"/>
      <c r="K26" s="113" t="s">
        <v>267</v>
      </c>
    </row>
    <row r="27" spans="2:11" ht="21" customHeight="1" thickBot="1">
      <c r="B27" s="1162" t="s">
        <v>266</v>
      </c>
      <c r="C27" s="1163"/>
      <c r="D27" s="223">
        <v>99</v>
      </c>
      <c r="E27" s="150" t="s">
        <v>267</v>
      </c>
      <c r="F27" s="224" t="s">
        <v>201</v>
      </c>
      <c r="G27" s="223">
        <v>89</v>
      </c>
      <c r="H27" s="150" t="s">
        <v>290</v>
      </c>
      <c r="I27" s="225" t="s">
        <v>341</v>
      </c>
      <c r="J27" s="700">
        <v>1.8</v>
      </c>
      <c r="K27" s="701"/>
    </row>
    <row r="28" ht="14.25" customHeight="1"/>
    <row r="29" spans="2:7" ht="21" customHeight="1" thickBot="1">
      <c r="B29" s="698" t="s">
        <v>202</v>
      </c>
      <c r="C29" s="698"/>
      <c r="D29" s="698"/>
      <c r="E29" s="698"/>
      <c r="F29" s="41"/>
      <c r="G29" s="41"/>
    </row>
    <row r="30" spans="2:11" ht="21" customHeight="1">
      <c r="B30" s="691" t="s">
        <v>203</v>
      </c>
      <c r="C30" s="692"/>
      <c r="D30" s="693"/>
      <c r="E30" s="931" t="s">
        <v>50</v>
      </c>
      <c r="F30" s="692"/>
      <c r="G30" s="1164"/>
      <c r="H30" s="1165"/>
      <c r="I30" s="1165"/>
      <c r="J30" s="1165"/>
      <c r="K30" s="226" t="s">
        <v>316</v>
      </c>
    </row>
    <row r="31" spans="2:11" ht="21" customHeight="1">
      <c r="B31" s="694"/>
      <c r="C31" s="695"/>
      <c r="D31" s="696"/>
      <c r="E31" s="486" t="s">
        <v>48</v>
      </c>
      <c r="F31" s="487"/>
      <c r="G31" s="608"/>
      <c r="H31" s="609"/>
      <c r="I31" s="609"/>
      <c r="J31" s="609"/>
      <c r="K31" s="113" t="s">
        <v>316</v>
      </c>
    </row>
    <row r="32" spans="2:11" ht="21" customHeight="1">
      <c r="B32" s="694"/>
      <c r="C32" s="695"/>
      <c r="D32" s="696"/>
      <c r="E32" s="486" t="s">
        <v>49</v>
      </c>
      <c r="F32" s="487"/>
      <c r="G32" s="608">
        <v>2</v>
      </c>
      <c r="H32" s="609"/>
      <c r="I32" s="609"/>
      <c r="J32" s="609"/>
      <c r="K32" s="113" t="s">
        <v>316</v>
      </c>
    </row>
    <row r="33" spans="2:11" ht="21" customHeight="1">
      <c r="B33" s="694"/>
      <c r="C33" s="695"/>
      <c r="D33" s="696"/>
      <c r="E33" s="486" t="s">
        <v>205</v>
      </c>
      <c r="F33" s="487"/>
      <c r="G33" s="608">
        <v>21</v>
      </c>
      <c r="H33" s="609"/>
      <c r="I33" s="609"/>
      <c r="J33" s="609"/>
      <c r="K33" s="113" t="s">
        <v>316</v>
      </c>
    </row>
    <row r="34" spans="2:11" ht="21" customHeight="1">
      <c r="B34" s="776"/>
      <c r="C34" s="777"/>
      <c r="D34" s="778"/>
      <c r="E34" s="1150" t="s">
        <v>44</v>
      </c>
      <c r="F34" s="695"/>
      <c r="G34" s="608">
        <v>1</v>
      </c>
      <c r="H34" s="609"/>
      <c r="I34" s="609"/>
      <c r="J34" s="609"/>
      <c r="K34" s="113" t="s">
        <v>316</v>
      </c>
    </row>
    <row r="35" spans="2:11" ht="21" customHeight="1">
      <c r="B35" s="764" t="s">
        <v>204</v>
      </c>
      <c r="C35" s="765"/>
      <c r="D35" s="766"/>
      <c r="E35" s="1149" t="s">
        <v>206</v>
      </c>
      <c r="F35" s="766"/>
      <c r="G35" s="608"/>
      <c r="H35" s="609"/>
      <c r="I35" s="609"/>
      <c r="J35" s="609"/>
      <c r="K35" s="113" t="s">
        <v>316</v>
      </c>
    </row>
    <row r="36" spans="2:11" ht="21" customHeight="1">
      <c r="B36" s="694"/>
      <c r="C36" s="695"/>
      <c r="D36" s="696"/>
      <c r="E36" s="1150"/>
      <c r="F36" s="696"/>
      <c r="G36" s="785" t="s">
        <v>328</v>
      </c>
      <c r="H36" s="786"/>
      <c r="I36" s="786"/>
      <c r="J36" s="786"/>
      <c r="K36" s="787"/>
    </row>
    <row r="37" spans="2:11" ht="21" customHeight="1">
      <c r="B37" s="694"/>
      <c r="C37" s="695"/>
      <c r="D37" s="696"/>
      <c r="E37" s="1151"/>
      <c r="F37" s="778"/>
      <c r="G37" s="788"/>
      <c r="H37" s="789"/>
      <c r="I37" s="789"/>
      <c r="J37" s="789"/>
      <c r="K37" s="790"/>
    </row>
    <row r="38" spans="2:11" ht="21" customHeight="1">
      <c r="B38" s="694"/>
      <c r="C38" s="695"/>
      <c r="D38" s="696"/>
      <c r="E38" s="1152" t="s">
        <v>207</v>
      </c>
      <c r="F38" s="1153"/>
      <c r="G38" s="608">
        <v>3</v>
      </c>
      <c r="H38" s="609"/>
      <c r="I38" s="609"/>
      <c r="J38" s="609"/>
      <c r="K38" s="113" t="s">
        <v>316</v>
      </c>
    </row>
    <row r="39" spans="2:11" ht="21" customHeight="1">
      <c r="B39" s="694"/>
      <c r="C39" s="695"/>
      <c r="D39" s="696"/>
      <c r="E39" s="1154"/>
      <c r="F39" s="1155"/>
      <c r="G39" s="785" t="s">
        <v>328</v>
      </c>
      <c r="H39" s="786"/>
      <c r="I39" s="786"/>
      <c r="J39" s="786"/>
      <c r="K39" s="787"/>
    </row>
    <row r="40" spans="2:11" ht="21" customHeight="1" thickBot="1">
      <c r="B40" s="1166"/>
      <c r="C40" s="1167"/>
      <c r="D40" s="1168"/>
      <c r="E40" s="1156"/>
      <c r="F40" s="1157"/>
      <c r="G40" s="1171" t="s">
        <v>878</v>
      </c>
      <c r="H40" s="688"/>
      <c r="I40" s="688"/>
      <c r="J40" s="688"/>
      <c r="K40" s="689"/>
    </row>
    <row r="41" ht="20.25" customHeight="1"/>
    <row r="55" s="81" customFormat="1" ht="12.75"/>
    <row r="56" s="81" customFormat="1" ht="12.75"/>
    <row r="57" s="81" customFormat="1" ht="12.75"/>
    <row r="58" s="81" customFormat="1" ht="12.75"/>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A34">
      <selection activeCell="N43" sqref="N43:O43"/>
    </sheetView>
  </sheetViews>
  <sheetFormatPr defaultColWidth="9.00390625" defaultRowHeight="22.5" customHeight="1"/>
  <cols>
    <col min="1" max="1" width="2.625" style="227" customWidth="1"/>
    <col min="2" max="2" width="6.625" style="227" customWidth="1"/>
    <col min="3" max="3" width="18.00390625" style="227" customWidth="1"/>
    <col min="4" max="4" width="2.625" style="227" customWidth="1"/>
    <col min="5" max="5" width="7.875" style="227" customWidth="1"/>
    <col min="6" max="6" width="3.625" style="235" customWidth="1"/>
    <col min="7" max="7" width="13.25390625" style="227" customWidth="1"/>
    <col min="8" max="8" width="8.50390625" style="235" customWidth="1"/>
    <col min="9" max="9" width="6.25390625" style="227" customWidth="1"/>
    <col min="10" max="10" width="10.125" style="227" customWidth="1"/>
    <col min="11" max="11" width="13.00390625" style="227" customWidth="1"/>
    <col min="12" max="12" width="3.375" style="227" customWidth="1"/>
    <col min="13" max="14" width="13.00390625" style="227" customWidth="1"/>
    <col min="15" max="15" width="13.375" style="227" customWidth="1"/>
    <col min="16" max="16384" width="9.00390625" style="227" customWidth="1"/>
  </cols>
  <sheetData>
    <row r="1" spans="1:15" ht="21" customHeight="1">
      <c r="A1" s="152" t="s">
        <v>320</v>
      </c>
      <c r="B1" s="1241" t="s">
        <v>208</v>
      </c>
      <c r="C1" s="1241"/>
      <c r="D1" s="1241"/>
      <c r="E1" s="1173"/>
      <c r="F1" s="22"/>
      <c r="G1" s="7"/>
      <c r="H1" s="22"/>
      <c r="I1" s="7"/>
      <c r="J1" s="7"/>
      <c r="K1" s="7"/>
      <c r="L1" s="7"/>
      <c r="M1" s="7"/>
      <c r="N1" s="7"/>
      <c r="O1" s="7"/>
    </row>
    <row r="2" spans="1:15" ht="21" customHeight="1" thickBot="1">
      <c r="A2" s="228"/>
      <c r="B2" s="1242" t="s">
        <v>321</v>
      </c>
      <c r="C2" s="1243"/>
      <c r="D2" s="1243"/>
      <c r="E2" s="1243"/>
      <c r="F2" s="1243"/>
      <c r="G2" s="1243"/>
      <c r="H2" s="1243"/>
      <c r="I2" s="1243"/>
      <c r="J2" s="1243"/>
      <c r="K2" s="1243"/>
      <c r="L2" s="7"/>
      <c r="M2" s="7"/>
      <c r="N2" s="7"/>
      <c r="O2" s="7"/>
    </row>
    <row r="3" spans="1:15" ht="21" customHeight="1">
      <c r="A3" s="7"/>
      <c r="B3" s="691" t="s">
        <v>530</v>
      </c>
      <c r="C3" s="692"/>
      <c r="D3" s="692"/>
      <c r="E3" s="693"/>
      <c r="F3" s="1244" t="s">
        <v>749</v>
      </c>
      <c r="G3" s="1245"/>
      <c r="H3" s="1245"/>
      <c r="I3" s="1245"/>
      <c r="J3" s="1245"/>
      <c r="K3" s="1246"/>
      <c r="L3" s="7"/>
      <c r="M3" s="7"/>
      <c r="N3" s="7"/>
      <c r="O3" s="7"/>
    </row>
    <row r="4" spans="1:15" ht="21" customHeight="1">
      <c r="A4" s="7"/>
      <c r="B4" s="666" t="s">
        <v>428</v>
      </c>
      <c r="C4" s="487"/>
      <c r="D4" s="487"/>
      <c r="E4" s="488"/>
      <c r="F4" s="1247" t="s">
        <v>750</v>
      </c>
      <c r="G4" s="1248"/>
      <c r="H4" s="1248"/>
      <c r="I4" s="362" t="s">
        <v>352</v>
      </c>
      <c r="J4" s="512" t="s">
        <v>751</v>
      </c>
      <c r="K4" s="513"/>
      <c r="L4" s="7"/>
      <c r="M4" s="7"/>
      <c r="N4" s="7"/>
      <c r="O4" s="7"/>
    </row>
    <row r="5" spans="1:15" ht="21" customHeight="1">
      <c r="A5" s="7"/>
      <c r="B5" s="764" t="s">
        <v>209</v>
      </c>
      <c r="C5" s="766"/>
      <c r="D5" s="486" t="s">
        <v>53</v>
      </c>
      <c r="E5" s="488"/>
      <c r="F5" s="1188" t="s">
        <v>752</v>
      </c>
      <c r="G5" s="1189"/>
      <c r="H5" s="1189"/>
      <c r="I5" s="1189"/>
      <c r="J5" s="1189"/>
      <c r="K5" s="1190"/>
      <c r="L5" s="7"/>
      <c r="M5" s="7"/>
      <c r="N5" s="7"/>
      <c r="O5" s="7"/>
    </row>
    <row r="6" spans="1:15" ht="21" customHeight="1">
      <c r="A6" s="7"/>
      <c r="B6" s="694"/>
      <c r="C6" s="696"/>
      <c r="D6" s="486" t="s">
        <v>54</v>
      </c>
      <c r="E6" s="488"/>
      <c r="F6" s="1188" t="s">
        <v>753</v>
      </c>
      <c r="G6" s="1189"/>
      <c r="H6" s="1189"/>
      <c r="I6" s="1189"/>
      <c r="J6" s="1189"/>
      <c r="K6" s="1190"/>
      <c r="L6" s="7"/>
      <c r="M6" s="7"/>
      <c r="N6" s="7"/>
      <c r="O6" s="7"/>
    </row>
    <row r="7" spans="1:15" ht="21" customHeight="1">
      <c r="A7" s="7"/>
      <c r="B7" s="776"/>
      <c r="C7" s="778"/>
      <c r="D7" s="586" t="s">
        <v>55</v>
      </c>
      <c r="E7" s="587"/>
      <c r="F7" s="1188" t="s">
        <v>753</v>
      </c>
      <c r="G7" s="1189"/>
      <c r="H7" s="1189"/>
      <c r="I7" s="1189"/>
      <c r="J7" s="1189"/>
      <c r="K7" s="1190"/>
      <c r="L7" s="7"/>
      <c r="M7" s="7"/>
      <c r="N7" s="7"/>
      <c r="O7" s="7"/>
    </row>
    <row r="8" spans="1:15" ht="21" customHeight="1" thickBot="1">
      <c r="A8" s="7"/>
      <c r="B8" s="662" t="s">
        <v>210</v>
      </c>
      <c r="C8" s="663"/>
      <c r="D8" s="663"/>
      <c r="E8" s="664"/>
      <c r="F8" s="1185" t="s">
        <v>754</v>
      </c>
      <c r="G8" s="1186"/>
      <c r="H8" s="1186"/>
      <c r="I8" s="1186"/>
      <c r="J8" s="1186"/>
      <c r="K8" s="1187"/>
      <c r="L8" s="7"/>
      <c r="M8" s="7"/>
      <c r="N8" s="7"/>
      <c r="O8" s="7"/>
    </row>
    <row r="9" spans="1:15" ht="21" customHeight="1">
      <c r="A9" s="7"/>
      <c r="B9" s="1251" t="s">
        <v>528</v>
      </c>
      <c r="C9" s="1228"/>
      <c r="D9" s="1228"/>
      <c r="E9" s="1229"/>
      <c r="F9" s="1252" t="s">
        <v>762</v>
      </c>
      <c r="G9" s="1031"/>
      <c r="H9" s="1031"/>
      <c r="I9" s="1031"/>
      <c r="J9" s="1031"/>
      <c r="K9" s="1253"/>
      <c r="L9" s="7"/>
      <c r="M9" s="7"/>
      <c r="N9" s="7"/>
      <c r="O9" s="7"/>
    </row>
    <row r="10" spans="1:15" ht="21" customHeight="1">
      <c r="A10" s="7"/>
      <c r="B10" s="1254" t="s">
        <v>428</v>
      </c>
      <c r="C10" s="801"/>
      <c r="D10" s="801"/>
      <c r="E10" s="1230"/>
      <c r="F10" s="1257" t="s">
        <v>763</v>
      </c>
      <c r="G10" s="1258"/>
      <c r="H10" s="1258"/>
      <c r="I10" s="378"/>
      <c r="J10" s="1258" t="s">
        <v>751</v>
      </c>
      <c r="K10" s="1259"/>
      <c r="L10" s="7"/>
      <c r="M10" s="7"/>
      <c r="N10" s="7"/>
      <c r="O10" s="7"/>
    </row>
    <row r="11" spans="1:15" ht="21" customHeight="1">
      <c r="A11" s="7"/>
      <c r="B11" s="1249" t="s">
        <v>209</v>
      </c>
      <c r="C11" s="1250"/>
      <c r="D11" s="800" t="s">
        <v>53</v>
      </c>
      <c r="E11" s="1230"/>
      <c r="F11" s="1231" t="s">
        <v>757</v>
      </c>
      <c r="G11" s="1232"/>
      <c r="H11" s="1232"/>
      <c r="I11" s="1232"/>
      <c r="J11" s="1232"/>
      <c r="K11" s="1233"/>
      <c r="L11" s="7"/>
      <c r="M11" s="7"/>
      <c r="N11" s="7"/>
      <c r="O11" s="7"/>
    </row>
    <row r="12" spans="1:15" ht="21" customHeight="1" thickBot="1">
      <c r="A12" s="7"/>
      <c r="B12" s="1255" t="s">
        <v>210</v>
      </c>
      <c r="C12" s="1026"/>
      <c r="D12" s="1026"/>
      <c r="E12" s="1256"/>
      <c r="F12" s="1237" t="s">
        <v>758</v>
      </c>
      <c r="G12" s="1026"/>
      <c r="H12" s="1026"/>
      <c r="I12" s="1026"/>
      <c r="J12" s="1026"/>
      <c r="K12" s="1027"/>
      <c r="L12" s="7"/>
      <c r="M12" s="7"/>
      <c r="N12" s="7"/>
      <c r="O12" s="7"/>
    </row>
    <row r="13" spans="1:15" ht="29.25" customHeight="1">
      <c r="A13" s="7"/>
      <c r="B13" s="1227" t="s">
        <v>541</v>
      </c>
      <c r="C13" s="1228"/>
      <c r="D13" s="1228"/>
      <c r="E13" s="1229"/>
      <c r="F13" s="1234" t="s">
        <v>759</v>
      </c>
      <c r="G13" s="1235"/>
      <c r="H13" s="1235"/>
      <c r="I13" s="1235"/>
      <c r="J13" s="1235"/>
      <c r="K13" s="1236"/>
      <c r="L13" s="7"/>
      <c r="M13" s="7"/>
      <c r="N13" s="7"/>
      <c r="O13" s="7"/>
    </row>
    <row r="14" spans="1:15" ht="21" customHeight="1">
      <c r="A14" s="7"/>
      <c r="B14" s="1254" t="s">
        <v>428</v>
      </c>
      <c r="C14" s="801"/>
      <c r="D14" s="801"/>
      <c r="E14" s="1230"/>
      <c r="F14" s="1257" t="s">
        <v>760</v>
      </c>
      <c r="G14" s="1258"/>
      <c r="H14" s="1258"/>
      <c r="I14" s="378" t="s">
        <v>352</v>
      </c>
      <c r="J14" s="1258" t="s">
        <v>751</v>
      </c>
      <c r="K14" s="1259"/>
      <c r="L14" s="7"/>
      <c r="M14" s="7"/>
      <c r="N14" s="7"/>
      <c r="O14" s="7"/>
    </row>
    <row r="15" spans="1:15" ht="21" customHeight="1">
      <c r="A15" s="7"/>
      <c r="B15" s="1249" t="s">
        <v>209</v>
      </c>
      <c r="C15" s="1250"/>
      <c r="D15" s="800" t="s">
        <v>53</v>
      </c>
      <c r="E15" s="1230"/>
      <c r="F15" s="1231" t="s">
        <v>761</v>
      </c>
      <c r="G15" s="1232"/>
      <c r="H15" s="1232"/>
      <c r="I15" s="1232"/>
      <c r="J15" s="1232"/>
      <c r="K15" s="1233"/>
      <c r="L15" s="7"/>
      <c r="M15" s="7"/>
      <c r="N15" s="7"/>
      <c r="O15" s="7"/>
    </row>
    <row r="16" spans="1:15" ht="21" customHeight="1" thickBot="1">
      <c r="A16" s="7"/>
      <c r="B16" s="1255" t="s">
        <v>210</v>
      </c>
      <c r="C16" s="1026"/>
      <c r="D16" s="1026"/>
      <c r="E16" s="1256"/>
      <c r="F16" s="1237" t="s">
        <v>758</v>
      </c>
      <c r="G16" s="1026"/>
      <c r="H16" s="1026"/>
      <c r="I16" s="1026"/>
      <c r="J16" s="1026"/>
      <c r="K16" s="1027"/>
      <c r="L16" s="7"/>
      <c r="M16" s="7"/>
      <c r="N16" s="7"/>
      <c r="O16" s="7"/>
    </row>
    <row r="17" spans="1:15" ht="21" customHeight="1">
      <c r="A17" s="7"/>
      <c r="B17" s="1238" t="s">
        <v>268</v>
      </c>
      <c r="C17" s="1239"/>
      <c r="D17" s="1239"/>
      <c r="E17" s="1240"/>
      <c r="F17" s="1224" t="s">
        <v>755</v>
      </c>
      <c r="G17" s="1225"/>
      <c r="H17" s="1225"/>
      <c r="I17" s="1225"/>
      <c r="J17" s="1225"/>
      <c r="K17" s="1226"/>
      <c r="L17" s="7"/>
      <c r="M17" s="7"/>
      <c r="N17" s="7"/>
      <c r="O17" s="7"/>
    </row>
    <row r="18" spans="1:15" ht="21" customHeight="1">
      <c r="A18" s="7"/>
      <c r="B18" s="666" t="s">
        <v>428</v>
      </c>
      <c r="C18" s="487"/>
      <c r="D18" s="487"/>
      <c r="E18" s="488"/>
      <c r="F18" s="511" t="s">
        <v>756</v>
      </c>
      <c r="G18" s="512"/>
      <c r="H18" s="512"/>
      <c r="I18" s="362" t="s">
        <v>352</v>
      </c>
      <c r="J18" s="512" t="s">
        <v>751</v>
      </c>
      <c r="K18" s="513"/>
      <c r="L18" s="7"/>
      <c r="M18" s="7"/>
      <c r="N18" s="7"/>
      <c r="O18" s="7"/>
    </row>
    <row r="19" spans="1:15" ht="21" customHeight="1">
      <c r="A19" s="7"/>
      <c r="B19" s="764" t="s">
        <v>209</v>
      </c>
      <c r="C19" s="766"/>
      <c r="D19" s="486" t="s">
        <v>53</v>
      </c>
      <c r="E19" s="488"/>
      <c r="F19" s="1188" t="s">
        <v>757</v>
      </c>
      <c r="G19" s="1189"/>
      <c r="H19" s="1189"/>
      <c r="I19" s="1189"/>
      <c r="J19" s="1189"/>
      <c r="K19" s="1190"/>
      <c r="L19" s="7"/>
      <c r="M19" s="7"/>
      <c r="N19" s="7"/>
      <c r="O19" s="7"/>
    </row>
    <row r="20" spans="1:15" ht="21" customHeight="1" thickBot="1">
      <c r="A20" s="7"/>
      <c r="B20" s="662" t="s">
        <v>210</v>
      </c>
      <c r="C20" s="663"/>
      <c r="D20" s="663"/>
      <c r="E20" s="664"/>
      <c r="F20" s="1185" t="s">
        <v>758</v>
      </c>
      <c r="G20" s="1186"/>
      <c r="H20" s="1186"/>
      <c r="I20" s="1186"/>
      <c r="J20" s="1186"/>
      <c r="K20" s="1187"/>
      <c r="L20" s="7"/>
      <c r="M20" s="7"/>
      <c r="N20" s="7"/>
      <c r="O20" s="7"/>
    </row>
    <row r="21" spans="1:15" ht="29.25" customHeight="1">
      <c r="A21" s="7"/>
      <c r="B21" s="1221" t="s">
        <v>884</v>
      </c>
      <c r="C21" s="1222"/>
      <c r="D21" s="1222"/>
      <c r="E21" s="1223"/>
      <c r="F21" s="1224" t="s">
        <v>730</v>
      </c>
      <c r="G21" s="1225"/>
      <c r="H21" s="1225"/>
      <c r="I21" s="1225"/>
      <c r="J21" s="1225"/>
      <c r="K21" s="1226"/>
      <c r="L21" s="7"/>
      <c r="M21" s="7"/>
      <c r="N21" s="7"/>
      <c r="O21" s="7"/>
    </row>
    <row r="22" spans="1:15" ht="21" customHeight="1">
      <c r="A22" s="7"/>
      <c r="B22" s="666" t="s">
        <v>428</v>
      </c>
      <c r="C22" s="487"/>
      <c r="D22" s="487"/>
      <c r="E22" s="488"/>
      <c r="F22" s="511" t="s">
        <v>730</v>
      </c>
      <c r="G22" s="512"/>
      <c r="H22" s="512"/>
      <c r="I22" s="362"/>
      <c r="J22" s="512" t="s">
        <v>751</v>
      </c>
      <c r="K22" s="513"/>
      <c r="L22" s="7"/>
      <c r="M22" s="7"/>
      <c r="N22" s="7"/>
      <c r="O22" s="7"/>
    </row>
    <row r="23" spans="1:15" ht="21" customHeight="1">
      <c r="A23" s="7"/>
      <c r="B23" s="764" t="s">
        <v>209</v>
      </c>
      <c r="C23" s="766"/>
      <c r="D23" s="486" t="s">
        <v>53</v>
      </c>
      <c r="E23" s="488"/>
      <c r="F23" s="1188" t="s">
        <v>730</v>
      </c>
      <c r="G23" s="1189"/>
      <c r="H23" s="1189"/>
      <c r="I23" s="1189"/>
      <c r="J23" s="1189"/>
      <c r="K23" s="1190"/>
      <c r="L23" s="7"/>
      <c r="M23" s="7"/>
      <c r="N23" s="7"/>
      <c r="O23" s="7"/>
    </row>
    <row r="24" spans="1:15" ht="21" customHeight="1" thickBot="1">
      <c r="A24" s="7"/>
      <c r="B24" s="662" t="s">
        <v>210</v>
      </c>
      <c r="C24" s="663"/>
      <c r="D24" s="663"/>
      <c r="E24" s="664"/>
      <c r="F24" s="1185" t="s">
        <v>730</v>
      </c>
      <c r="G24" s="1186"/>
      <c r="H24" s="1186"/>
      <c r="I24" s="1186"/>
      <c r="J24" s="1186"/>
      <c r="K24" s="1187"/>
      <c r="L24" s="7"/>
      <c r="M24" s="7"/>
      <c r="N24" s="7"/>
      <c r="O24" s="7"/>
    </row>
    <row r="25" spans="1:15" ht="21" customHeight="1">
      <c r="A25" s="7"/>
      <c r="B25" s="691" t="s">
        <v>269</v>
      </c>
      <c r="C25" s="692"/>
      <c r="D25" s="692"/>
      <c r="E25" s="693"/>
      <c r="F25" s="1218" t="s">
        <v>764</v>
      </c>
      <c r="G25" s="1219"/>
      <c r="H25" s="1219"/>
      <c r="I25" s="1219"/>
      <c r="J25" s="1219"/>
      <c r="K25" s="1220"/>
      <c r="L25" s="7"/>
      <c r="M25" s="7"/>
      <c r="N25" s="7"/>
      <c r="O25" s="7"/>
    </row>
    <row r="26" spans="1:15" ht="21" customHeight="1">
      <c r="A26" s="7"/>
      <c r="B26" s="666" t="s">
        <v>428</v>
      </c>
      <c r="C26" s="487"/>
      <c r="D26" s="487"/>
      <c r="E26" s="488"/>
      <c r="F26" s="511" t="s">
        <v>756</v>
      </c>
      <c r="G26" s="512"/>
      <c r="H26" s="512"/>
      <c r="I26" s="362"/>
      <c r="J26" s="512" t="s">
        <v>763</v>
      </c>
      <c r="K26" s="513"/>
      <c r="L26" s="7"/>
      <c r="M26" s="7"/>
      <c r="N26" s="7"/>
      <c r="O26" s="7"/>
    </row>
    <row r="27" spans="1:15" ht="21" customHeight="1">
      <c r="A27" s="7"/>
      <c r="B27" s="764" t="s">
        <v>209</v>
      </c>
      <c r="C27" s="766"/>
      <c r="D27" s="486" t="s">
        <v>53</v>
      </c>
      <c r="E27" s="488"/>
      <c r="F27" s="1188" t="s">
        <v>757</v>
      </c>
      <c r="G27" s="1189"/>
      <c r="H27" s="1189"/>
      <c r="I27" s="1189"/>
      <c r="J27" s="1189"/>
      <c r="K27" s="1190"/>
      <c r="L27" s="7"/>
      <c r="M27" s="7"/>
      <c r="N27" s="7"/>
      <c r="O27" s="7"/>
    </row>
    <row r="28" spans="1:15" ht="21" customHeight="1" thickBot="1">
      <c r="A28" s="7"/>
      <c r="B28" s="662" t="s">
        <v>210</v>
      </c>
      <c r="C28" s="663"/>
      <c r="D28" s="663"/>
      <c r="E28" s="664"/>
      <c r="F28" s="1185" t="s">
        <v>758</v>
      </c>
      <c r="G28" s="1186"/>
      <c r="H28" s="1186"/>
      <c r="I28" s="1186"/>
      <c r="J28" s="1186"/>
      <c r="K28" s="1187"/>
      <c r="L28" s="7"/>
      <c r="M28" s="7"/>
      <c r="N28" s="7"/>
      <c r="O28" s="7"/>
    </row>
    <row r="29" spans="1:15" ht="9.75" customHeight="1">
      <c r="A29" s="7"/>
      <c r="B29" s="4"/>
      <c r="C29" s="4"/>
      <c r="D29" s="4"/>
      <c r="E29" s="4"/>
      <c r="F29" s="229"/>
      <c r="G29" s="4"/>
      <c r="H29" s="4"/>
      <c r="I29" s="4"/>
      <c r="J29" s="4"/>
      <c r="K29" s="4"/>
      <c r="L29" s="7"/>
      <c r="M29" s="7"/>
      <c r="N29" s="7"/>
      <c r="O29" s="7"/>
    </row>
    <row r="30" spans="1:15" ht="21" customHeight="1" thickBot="1">
      <c r="A30" s="7"/>
      <c r="B30" s="1073" t="s">
        <v>211</v>
      </c>
      <c r="C30" s="1269"/>
      <c r="D30" s="1269"/>
      <c r="E30" s="1269"/>
      <c r="F30" s="1269"/>
      <c r="G30" s="1269"/>
      <c r="H30" s="1269"/>
      <c r="I30" s="1269"/>
      <c r="J30" s="1269"/>
      <c r="K30" s="7"/>
      <c r="L30" s="7"/>
      <c r="M30" s="7"/>
      <c r="N30" s="7"/>
      <c r="O30" s="7"/>
    </row>
    <row r="31" spans="1:15" ht="21" customHeight="1">
      <c r="A31" s="7"/>
      <c r="B31" s="691" t="s">
        <v>62</v>
      </c>
      <c r="C31" s="692"/>
      <c r="D31" s="692"/>
      <c r="E31" s="693"/>
      <c r="F31" s="898" t="s">
        <v>549</v>
      </c>
      <c r="G31" s="718"/>
      <c r="H31" s="1214" t="s">
        <v>765</v>
      </c>
      <c r="I31" s="1214"/>
      <c r="J31" s="1214"/>
      <c r="K31" s="1215"/>
      <c r="L31" s="7"/>
      <c r="M31" s="7"/>
      <c r="N31" s="7"/>
      <c r="O31" s="7"/>
    </row>
    <row r="32" spans="1:15" ht="84" customHeight="1">
      <c r="A32" s="7"/>
      <c r="B32" s="694"/>
      <c r="C32" s="695"/>
      <c r="D32" s="695"/>
      <c r="E32" s="696"/>
      <c r="F32" s="915" t="s">
        <v>550</v>
      </c>
      <c r="G32" s="964"/>
      <c r="H32" s="1191" t="s">
        <v>766</v>
      </c>
      <c r="I32" s="1191"/>
      <c r="J32" s="1191"/>
      <c r="K32" s="1192"/>
      <c r="L32" s="7"/>
      <c r="M32" s="7"/>
      <c r="N32" s="7"/>
      <c r="O32" s="7"/>
    </row>
    <row r="33" spans="1:15" ht="21" customHeight="1">
      <c r="A33" s="7"/>
      <c r="B33" s="776"/>
      <c r="C33" s="777"/>
      <c r="D33" s="777"/>
      <c r="E33" s="778"/>
      <c r="F33" s="915" t="s">
        <v>44</v>
      </c>
      <c r="G33" s="1266"/>
      <c r="H33" s="1191" t="s">
        <v>767</v>
      </c>
      <c r="I33" s="1191"/>
      <c r="J33" s="1191"/>
      <c r="K33" s="1192"/>
      <c r="L33" s="7"/>
      <c r="M33" s="7"/>
      <c r="N33" s="7"/>
      <c r="O33" s="7"/>
    </row>
    <row r="34" spans="1:15" ht="64.5" customHeight="1">
      <c r="A34" s="7"/>
      <c r="B34" s="665" t="s">
        <v>465</v>
      </c>
      <c r="C34" s="506"/>
      <c r="D34" s="506"/>
      <c r="E34" s="507"/>
      <c r="F34" s="1267" t="s">
        <v>768</v>
      </c>
      <c r="G34" s="649"/>
      <c r="H34" s="649"/>
      <c r="I34" s="649"/>
      <c r="J34" s="649"/>
      <c r="K34" s="1268"/>
      <c r="L34" s="7"/>
      <c r="M34" s="7"/>
      <c r="N34" s="7"/>
      <c r="O34" s="7"/>
    </row>
    <row r="35" spans="1:15" ht="21" customHeight="1" thickBot="1">
      <c r="A35" s="7"/>
      <c r="B35" s="1210" t="s">
        <v>212</v>
      </c>
      <c r="C35" s="1211"/>
      <c r="D35" s="1211"/>
      <c r="E35" s="1157"/>
      <c r="F35" s="1000" t="s">
        <v>666</v>
      </c>
      <c r="G35" s="1001"/>
      <c r="H35" s="1197"/>
      <c r="I35" s="1197"/>
      <c r="J35" s="1197"/>
      <c r="K35" s="1198"/>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216" t="s">
        <v>213</v>
      </c>
      <c r="C37" s="1216"/>
      <c r="D37" s="1216"/>
      <c r="E37" s="1216"/>
      <c r="F37" s="1216"/>
      <c r="G37" s="1217"/>
      <c r="H37" s="1217"/>
      <c r="I37" s="230"/>
      <c r="J37" s="231"/>
      <c r="K37" s="231"/>
      <c r="L37" s="7"/>
      <c r="M37" s="7"/>
      <c r="N37" s="7"/>
      <c r="O37" s="7"/>
    </row>
    <row r="38" spans="1:15" ht="21" customHeight="1">
      <c r="A38" s="7"/>
      <c r="B38" s="1206" t="s">
        <v>413</v>
      </c>
      <c r="C38" s="1207"/>
      <c r="D38" s="1276" t="s">
        <v>666</v>
      </c>
      <c r="E38" s="1277"/>
      <c r="F38" s="1201" t="s">
        <v>283</v>
      </c>
      <c r="G38" s="1202"/>
      <c r="H38" s="1203" t="s">
        <v>769</v>
      </c>
      <c r="I38" s="1204"/>
      <c r="J38" s="1204"/>
      <c r="K38" s="1205"/>
      <c r="L38" s="7"/>
      <c r="M38" s="7"/>
      <c r="N38" s="7"/>
      <c r="O38" s="7"/>
    </row>
    <row r="39" spans="1:15" ht="21" customHeight="1">
      <c r="A39" s="7"/>
      <c r="B39" s="705"/>
      <c r="C39" s="707"/>
      <c r="D39" s="1272"/>
      <c r="E39" s="1273"/>
      <c r="F39" s="1148"/>
      <c r="G39" s="63" t="s">
        <v>281</v>
      </c>
      <c r="H39" s="379" t="s">
        <v>664</v>
      </c>
      <c r="I39" s="1208" t="s">
        <v>903</v>
      </c>
      <c r="J39" s="1208"/>
      <c r="K39" s="1209"/>
      <c r="L39" s="7"/>
      <c r="M39" s="7"/>
      <c r="N39" s="7"/>
      <c r="O39" s="7"/>
    </row>
    <row r="40" spans="1:15" ht="21" customHeight="1">
      <c r="A40" s="7"/>
      <c r="B40" s="705"/>
      <c r="C40" s="707"/>
      <c r="D40" s="1272"/>
      <c r="E40" s="1273"/>
      <c r="F40" s="1148"/>
      <c r="G40" s="626" t="s">
        <v>282</v>
      </c>
      <c r="H40" s="998"/>
      <c r="I40" s="998"/>
      <c r="J40" s="998"/>
      <c r="K40" s="1262"/>
      <c r="L40" s="7"/>
      <c r="M40" s="7"/>
      <c r="N40" s="7"/>
      <c r="O40" s="7"/>
    </row>
    <row r="41" spans="1:15" ht="21" customHeight="1">
      <c r="A41" s="7"/>
      <c r="B41" s="1052"/>
      <c r="C41" s="1054"/>
      <c r="D41" s="1278"/>
      <c r="E41" s="1279"/>
      <c r="F41" s="1261"/>
      <c r="G41" s="627"/>
      <c r="H41" s="1066" t="s">
        <v>284</v>
      </c>
      <c r="I41" s="964"/>
      <c r="J41" s="1199"/>
      <c r="K41" s="1200"/>
      <c r="L41" s="7"/>
      <c r="M41" s="7"/>
      <c r="N41" s="7"/>
      <c r="O41" s="7"/>
    </row>
    <row r="42" spans="1:15" ht="21" customHeight="1">
      <c r="A42" s="7"/>
      <c r="B42" s="702" t="s">
        <v>214</v>
      </c>
      <c r="C42" s="703"/>
      <c r="D42" s="1270" t="s">
        <v>623</v>
      </c>
      <c r="E42" s="1271"/>
      <c r="F42" s="1148" t="s">
        <v>283</v>
      </c>
      <c r="G42" s="1143"/>
      <c r="H42" s="1143"/>
      <c r="I42" s="1143"/>
      <c r="J42" s="1143"/>
      <c r="K42" s="1263"/>
      <c r="L42" s="7"/>
      <c r="M42" s="7"/>
      <c r="N42" s="7"/>
      <c r="O42" s="7"/>
    </row>
    <row r="43" spans="1:15" ht="21" customHeight="1">
      <c r="A43" s="7"/>
      <c r="B43" s="705"/>
      <c r="C43" s="706"/>
      <c r="D43" s="1272"/>
      <c r="E43" s="1273"/>
      <c r="F43" s="1213"/>
      <c r="G43" s="64" t="s">
        <v>215</v>
      </c>
      <c r="H43" s="232"/>
      <c r="I43" s="233"/>
      <c r="J43" s="233"/>
      <c r="K43" s="234"/>
      <c r="L43" s="7"/>
      <c r="M43" s="7"/>
      <c r="N43" s="7"/>
      <c r="O43" s="7"/>
    </row>
    <row r="44" spans="1:15" ht="21" customHeight="1">
      <c r="A44" s="7"/>
      <c r="B44" s="705"/>
      <c r="C44" s="706"/>
      <c r="D44" s="1272"/>
      <c r="E44" s="1273"/>
      <c r="F44" s="1213"/>
      <c r="G44" s="417" t="s">
        <v>217</v>
      </c>
      <c r="H44" s="1260"/>
      <c r="I44" s="1191"/>
      <c r="J44" s="1191"/>
      <c r="K44" s="1192"/>
      <c r="L44" s="7"/>
      <c r="M44" s="7"/>
      <c r="N44" s="7"/>
      <c r="O44" s="7"/>
    </row>
    <row r="45" spans="1:15" ht="21" customHeight="1">
      <c r="A45" s="7"/>
      <c r="B45" s="705"/>
      <c r="C45" s="706"/>
      <c r="D45" s="1272"/>
      <c r="E45" s="1273"/>
      <c r="F45" s="1213"/>
      <c r="G45" s="828" t="s">
        <v>216</v>
      </c>
      <c r="H45" s="997"/>
      <c r="I45" s="998"/>
      <c r="J45" s="1199"/>
      <c r="K45" s="1200"/>
      <c r="L45" s="7"/>
      <c r="M45" s="7"/>
      <c r="N45" s="7"/>
      <c r="O45" s="7"/>
    </row>
    <row r="46" spans="1:15" ht="21" customHeight="1" thickBot="1">
      <c r="A46" s="7"/>
      <c r="B46" s="721"/>
      <c r="C46" s="722"/>
      <c r="D46" s="1274"/>
      <c r="E46" s="1275"/>
      <c r="F46" s="1184"/>
      <c r="G46" s="1184"/>
      <c r="H46" s="952" t="s">
        <v>284</v>
      </c>
      <c r="I46" s="953"/>
      <c r="J46" s="1264"/>
      <c r="K46" s="1265"/>
      <c r="L46" s="7"/>
      <c r="M46" s="7"/>
      <c r="N46" s="7"/>
      <c r="O46" s="7"/>
    </row>
    <row r="47" spans="1:15" ht="21" customHeight="1">
      <c r="A47" s="7"/>
      <c r="B47" s="88"/>
      <c r="C47" s="88"/>
      <c r="D47" s="4"/>
      <c r="E47" s="4"/>
      <c r="F47" s="229"/>
      <c r="G47" s="229"/>
      <c r="H47" s="229"/>
      <c r="I47" s="229"/>
      <c r="J47" s="229"/>
      <c r="K47" s="229"/>
      <c r="L47" s="7"/>
      <c r="M47" s="7"/>
      <c r="N47" s="7"/>
      <c r="O47" s="7"/>
    </row>
    <row r="48" spans="1:15" ht="21" customHeight="1" thickBot="1">
      <c r="A48" s="152" t="s">
        <v>219</v>
      </c>
      <c r="B48" s="1212" t="s">
        <v>220</v>
      </c>
      <c r="C48" s="1212"/>
      <c r="D48" s="699"/>
      <c r="E48" s="699"/>
      <c r="F48" s="699"/>
      <c r="G48" s="699"/>
      <c r="H48" s="699"/>
      <c r="I48" s="7"/>
      <c r="J48" s="7"/>
      <c r="K48" s="7"/>
      <c r="L48" s="7"/>
      <c r="M48" s="7"/>
      <c r="N48" s="7"/>
      <c r="O48" s="7"/>
    </row>
    <row r="49" spans="1:15" ht="21" customHeight="1">
      <c r="A49" s="22"/>
      <c r="B49" s="916" t="s">
        <v>221</v>
      </c>
      <c r="C49" s="913"/>
      <c r="D49" s="655" t="s">
        <v>770</v>
      </c>
      <c r="E49" s="656"/>
      <c r="F49" s="656"/>
      <c r="G49" s="656"/>
      <c r="H49" s="656"/>
      <c r="I49" s="656"/>
      <c r="J49" s="656"/>
      <c r="K49" s="724"/>
      <c r="L49" s="7"/>
      <c r="M49" s="7"/>
      <c r="N49" s="7"/>
      <c r="O49" s="7"/>
    </row>
    <row r="50" spans="1:15" ht="21" customHeight="1">
      <c r="A50" s="22"/>
      <c r="B50" s="857" t="s">
        <v>222</v>
      </c>
      <c r="C50" s="873"/>
      <c r="D50" s="579" t="s">
        <v>770</v>
      </c>
      <c r="E50" s="599"/>
      <c r="F50" s="599"/>
      <c r="G50" s="599"/>
      <c r="H50" s="599"/>
      <c r="I50" s="599"/>
      <c r="J50" s="599"/>
      <c r="K50" s="1196"/>
      <c r="L50" s="7"/>
      <c r="M50" s="7"/>
      <c r="N50" s="7"/>
      <c r="O50" s="7"/>
    </row>
    <row r="51" spans="1:15" ht="21" customHeight="1">
      <c r="A51" s="22"/>
      <c r="B51" s="881" t="s">
        <v>223</v>
      </c>
      <c r="C51" s="1213"/>
      <c r="D51" s="579" t="s">
        <v>771</v>
      </c>
      <c r="E51" s="599"/>
      <c r="F51" s="599"/>
      <c r="G51" s="599"/>
      <c r="H51" s="599"/>
      <c r="I51" s="599"/>
      <c r="J51" s="599"/>
      <c r="K51" s="1196"/>
      <c r="L51" s="7"/>
      <c r="M51" s="7"/>
      <c r="N51" s="7"/>
      <c r="O51" s="7"/>
    </row>
    <row r="52" spans="1:15" ht="21" customHeight="1">
      <c r="A52" s="22"/>
      <c r="B52" s="857" t="s">
        <v>224</v>
      </c>
      <c r="C52" s="873"/>
      <c r="D52" s="579" t="s">
        <v>770</v>
      </c>
      <c r="E52" s="599"/>
      <c r="F52" s="599"/>
      <c r="G52" s="599"/>
      <c r="H52" s="599"/>
      <c r="I52" s="599"/>
      <c r="J52" s="599"/>
      <c r="K52" s="1196"/>
      <c r="L52" s="7"/>
      <c r="M52" s="7"/>
      <c r="N52" s="7"/>
      <c r="O52" s="7"/>
    </row>
    <row r="53" spans="1:15" ht="21" customHeight="1" thickBot="1">
      <c r="A53" s="22"/>
      <c r="B53" s="921" t="s">
        <v>225</v>
      </c>
      <c r="C53" s="1184"/>
      <c r="D53" s="1193" t="s">
        <v>770</v>
      </c>
      <c r="E53" s="1194"/>
      <c r="F53" s="1194"/>
      <c r="G53" s="1194"/>
      <c r="H53" s="1194"/>
      <c r="I53" s="1194"/>
      <c r="J53" s="1194"/>
      <c r="K53" s="1195"/>
      <c r="L53" s="7"/>
      <c r="M53" s="7"/>
      <c r="N53" s="7"/>
      <c r="O53" s="7"/>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4:H14"/>
    <mergeCell ref="J14:K14"/>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5">
    <dataValidation type="list" allowBlank="1" showInputMessage="1" showErrorMessage="1" sqref="F35 D38 H40 D42 H45">
      <formula1>"あり,なし"</formula1>
    </dataValidation>
    <dataValidation type="list" allowBlank="1" showInputMessage="1" showErrorMessage="1" sqref="H43">
      <formula1>"昭和,平成"</formula1>
    </dataValidation>
    <dataValidation type="list" allowBlank="1" showInputMessage="1" showErrorMessage="1" sqref="D49:D52">
      <formula1>"入居希望者に公開,入居希望者に交付,入居希望者に公開・入居希望者に交付,公開していない"</formula1>
    </dataValidation>
    <dataValidation type="list" allowBlank="1" showInputMessage="1" showErrorMessage="1" sqref="H39">
      <formula1>"昭和,平成,令和"</formula1>
    </dataValidation>
    <dataValidation type="list" allowBlank="1" showInputMessage="1" showErrorMessage="1" sqref="D53:K53">
      <formula1>"入居希望者に公開,入居希望者に交付,入居希望者に公開・入居希望者に交付,公開していない,豊中市有料老人ホーム設置運営指導指針の適用外のため公開しない"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4">
      <selection activeCell="E8" sqref="E8:K8"/>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82">
        <v>10</v>
      </c>
      <c r="B1" s="763" t="s">
        <v>44</v>
      </c>
      <c r="C1" s="763"/>
      <c r="D1" s="763"/>
      <c r="E1" s="82"/>
    </row>
    <row r="2" spans="2:11" ht="21" customHeight="1">
      <c r="B2" s="691" t="s">
        <v>287</v>
      </c>
      <c r="C2" s="692"/>
      <c r="D2" s="693"/>
      <c r="E2" s="1306" t="s">
        <v>666</v>
      </c>
      <c r="F2" s="1201" t="s">
        <v>283</v>
      </c>
      <c r="G2" s="1319"/>
      <c r="H2" s="1319"/>
      <c r="I2" s="1319"/>
      <c r="J2" s="1319"/>
      <c r="K2" s="1320"/>
    </row>
    <row r="3" spans="2:12" ht="21" customHeight="1">
      <c r="B3" s="694"/>
      <c r="C3" s="695"/>
      <c r="D3" s="696"/>
      <c r="E3" s="1307"/>
      <c r="F3" s="1293"/>
      <c r="G3" s="236" t="s">
        <v>286</v>
      </c>
      <c r="H3" s="147" t="s">
        <v>329</v>
      </c>
      <c r="I3" s="106">
        <v>2</v>
      </c>
      <c r="J3" s="104" t="s">
        <v>330</v>
      </c>
      <c r="K3" s="113"/>
      <c r="L3" s="81"/>
    </row>
    <row r="4" spans="2:11" ht="21" customHeight="1">
      <c r="B4" s="694"/>
      <c r="C4" s="695"/>
      <c r="D4" s="696"/>
      <c r="E4" s="1307"/>
      <c r="F4" s="1294"/>
      <c r="G4" s="237" t="s">
        <v>285</v>
      </c>
      <c r="H4" s="603" t="s">
        <v>772</v>
      </c>
      <c r="I4" s="604"/>
      <c r="J4" s="604"/>
      <c r="K4" s="605"/>
    </row>
    <row r="5" spans="2:11" ht="36" customHeight="1">
      <c r="B5" s="694"/>
      <c r="C5" s="695"/>
      <c r="D5" s="696"/>
      <c r="E5" s="1307"/>
      <c r="F5" s="1147" t="s">
        <v>270</v>
      </c>
      <c r="G5" s="993"/>
      <c r="H5" s="1280"/>
      <c r="I5" s="1280"/>
      <c r="J5" s="1280"/>
      <c r="K5" s="1281"/>
    </row>
    <row r="6" spans="2:11" ht="36" customHeight="1">
      <c r="B6" s="764" t="s">
        <v>234</v>
      </c>
      <c r="C6" s="765"/>
      <c r="D6" s="766"/>
      <c r="E6" s="238" t="s">
        <v>623</v>
      </c>
      <c r="F6" s="1147" t="s">
        <v>288</v>
      </c>
      <c r="G6" s="993"/>
      <c r="H6" s="1280"/>
      <c r="I6" s="1280"/>
      <c r="J6" s="1280"/>
      <c r="K6" s="1281"/>
    </row>
    <row r="7" spans="2:11" ht="132" customHeight="1">
      <c r="B7" s="764" t="s">
        <v>478</v>
      </c>
      <c r="C7" s="765"/>
      <c r="D7" s="766"/>
      <c r="E7" s="749" t="s">
        <v>773</v>
      </c>
      <c r="F7" s="750"/>
      <c r="G7" s="750"/>
      <c r="H7" s="750"/>
      <c r="I7" s="750"/>
      <c r="J7" s="750"/>
      <c r="K7" s="751"/>
    </row>
    <row r="8" spans="2:11" ht="132" customHeight="1">
      <c r="B8" s="764" t="s">
        <v>400</v>
      </c>
      <c r="C8" s="765"/>
      <c r="D8" s="766"/>
      <c r="E8" s="749" t="s">
        <v>774</v>
      </c>
      <c r="F8" s="750"/>
      <c r="G8" s="750"/>
      <c r="H8" s="750"/>
      <c r="I8" s="750"/>
      <c r="J8" s="750"/>
      <c r="K8" s="751"/>
    </row>
    <row r="9" spans="2:11" ht="18" customHeight="1">
      <c r="B9" s="702" t="s">
        <v>473</v>
      </c>
      <c r="C9" s="703"/>
      <c r="D9" s="704"/>
      <c r="E9" s="1289" t="s">
        <v>775</v>
      </c>
      <c r="F9" s="1147" t="s">
        <v>351</v>
      </c>
      <c r="G9" s="1062"/>
      <c r="H9" s="1280"/>
      <c r="I9" s="1280"/>
      <c r="J9" s="1280"/>
      <c r="K9" s="1281"/>
    </row>
    <row r="10" spans="2:11" ht="18" customHeight="1">
      <c r="B10" s="1052"/>
      <c r="C10" s="1053"/>
      <c r="D10" s="1054"/>
      <c r="E10" s="1290"/>
      <c r="F10" s="1261"/>
      <c r="G10" s="1065"/>
      <c r="H10" s="1291"/>
      <c r="I10" s="1291"/>
      <c r="J10" s="1291"/>
      <c r="K10" s="1292"/>
    </row>
    <row r="11" spans="2:11" ht="45" customHeight="1">
      <c r="B11" s="702" t="s">
        <v>628</v>
      </c>
      <c r="C11" s="703"/>
      <c r="D11" s="704"/>
      <c r="E11" s="579" t="s">
        <v>776</v>
      </c>
      <c r="F11" s="599"/>
      <c r="G11" s="599"/>
      <c r="H11" s="599"/>
      <c r="I11" s="599"/>
      <c r="J11" s="599"/>
      <c r="K11" s="1196"/>
    </row>
    <row r="12" spans="2:11" ht="36" customHeight="1">
      <c r="B12" s="240"/>
      <c r="C12" s="1283" t="s">
        <v>218</v>
      </c>
      <c r="D12" s="704"/>
      <c r="E12" s="1297"/>
      <c r="F12" s="1298"/>
      <c r="G12" s="1298"/>
      <c r="H12" s="1298"/>
      <c r="I12" s="1298"/>
      <c r="J12" s="1298"/>
      <c r="K12" s="1299"/>
    </row>
    <row r="13" spans="2:11" ht="21" customHeight="1">
      <c r="B13" s="240"/>
      <c r="C13" s="1283" t="s">
        <v>629</v>
      </c>
      <c r="D13" s="704"/>
      <c r="E13" s="1316" t="s">
        <v>777</v>
      </c>
      <c r="F13" s="1317"/>
      <c r="G13" s="1317"/>
      <c r="H13" s="1317"/>
      <c r="I13" s="1317"/>
      <c r="J13" s="1317"/>
      <c r="K13" s="1318"/>
    </row>
    <row r="14" spans="2:11" ht="18" customHeight="1">
      <c r="B14" s="240"/>
      <c r="C14" s="1310"/>
      <c r="D14" s="707"/>
      <c r="E14" s="1283" t="s">
        <v>392</v>
      </c>
      <c r="F14" s="704"/>
      <c r="G14" s="1300"/>
      <c r="H14" s="1301"/>
      <c r="I14" s="1301"/>
      <c r="J14" s="1301"/>
      <c r="K14" s="1302"/>
    </row>
    <row r="15" spans="2:11" ht="18" customHeight="1">
      <c r="B15" s="240"/>
      <c r="C15" s="1311"/>
      <c r="D15" s="1054"/>
      <c r="E15" s="1311"/>
      <c r="F15" s="1054"/>
      <c r="G15" s="1303"/>
      <c r="H15" s="1304"/>
      <c r="I15" s="1304"/>
      <c r="J15" s="1304"/>
      <c r="K15" s="1305"/>
    </row>
    <row r="16" spans="2:18" ht="36" customHeight="1">
      <c r="B16" s="290"/>
      <c r="C16" s="1283" t="s">
        <v>370</v>
      </c>
      <c r="D16" s="704"/>
      <c r="E16" s="667"/>
      <c r="F16" s="668"/>
      <c r="G16" s="668"/>
      <c r="H16" s="668"/>
      <c r="I16" s="668"/>
      <c r="J16" s="668"/>
      <c r="K16" s="669"/>
      <c r="P16" s="241"/>
      <c r="Q16" s="242"/>
      <c r="R16" s="242"/>
    </row>
    <row r="17" spans="2:11" ht="21" customHeight="1">
      <c r="B17" s="1284" t="s">
        <v>390</v>
      </c>
      <c r="C17" s="1285"/>
      <c r="D17" s="1153"/>
      <c r="E17" s="144" t="s">
        <v>623</v>
      </c>
      <c r="F17" s="39"/>
      <c r="G17" s="39"/>
      <c r="H17" s="39"/>
      <c r="I17" s="39"/>
      <c r="J17" s="39"/>
      <c r="K17" s="40"/>
    </row>
    <row r="18" spans="2:11" ht="21" customHeight="1">
      <c r="B18" s="292"/>
      <c r="C18" s="1283" t="s">
        <v>391</v>
      </c>
      <c r="D18" s="704"/>
      <c r="E18" s="1312"/>
      <c r="F18" s="1313"/>
      <c r="G18" s="1313"/>
      <c r="H18" s="1313"/>
      <c r="I18" s="1313"/>
      <c r="J18" s="1313"/>
      <c r="K18" s="1314"/>
    </row>
    <row r="19" spans="2:11" ht="21" customHeight="1">
      <c r="B19" s="290"/>
      <c r="C19" s="1283" t="s">
        <v>392</v>
      </c>
      <c r="D19" s="704"/>
      <c r="E19" s="1312"/>
      <c r="F19" s="1313"/>
      <c r="G19" s="1313"/>
      <c r="H19" s="1313"/>
      <c r="I19" s="1313"/>
      <c r="J19" s="1313"/>
      <c r="K19" s="1314"/>
    </row>
    <row r="20" spans="2:18" ht="36" customHeight="1" thickBot="1">
      <c r="B20" s="243"/>
      <c r="C20" s="1295" t="s">
        <v>370</v>
      </c>
      <c r="D20" s="681"/>
      <c r="E20" s="1296"/>
      <c r="F20" s="798"/>
      <c r="G20" s="798"/>
      <c r="H20" s="798"/>
      <c r="I20" s="798"/>
      <c r="J20" s="798"/>
      <c r="K20" s="799"/>
      <c r="P20" s="241"/>
      <c r="Q20" s="242"/>
      <c r="R20" s="242"/>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88" t="s">
        <v>625</v>
      </c>
      <c r="D23" s="1288"/>
      <c r="E23" s="1288"/>
      <c r="F23" s="1308"/>
      <c r="G23" s="1309"/>
      <c r="H23" s="1309"/>
      <c r="I23" s="1309"/>
      <c r="J23" s="1309"/>
      <c r="K23" s="1309"/>
    </row>
    <row r="24" spans="3:11" ht="21" customHeight="1">
      <c r="C24" s="1288" t="s">
        <v>602</v>
      </c>
      <c r="D24" s="1288"/>
      <c r="E24" s="1288"/>
      <c r="F24" s="1288"/>
      <c r="G24" s="1288"/>
      <c r="H24" s="1288"/>
      <c r="I24" s="1288"/>
      <c r="J24" s="1288"/>
      <c r="K24" s="1288"/>
    </row>
    <row r="25" spans="3:11" ht="21" customHeight="1">
      <c r="C25" s="1321" t="s">
        <v>603</v>
      </c>
      <c r="D25" s="1288"/>
      <c r="E25" s="1288"/>
      <c r="F25" s="1288"/>
      <c r="G25" s="1288"/>
      <c r="H25" s="1288"/>
      <c r="I25" s="1288"/>
      <c r="J25" s="1288"/>
      <c r="K25" s="1288"/>
    </row>
    <row r="26" spans="3:11" ht="21" customHeight="1">
      <c r="C26" s="1288" t="s">
        <v>604</v>
      </c>
      <c r="D26" s="1288"/>
      <c r="E26" s="1288"/>
      <c r="F26" s="1288"/>
      <c r="G26" s="1288"/>
      <c r="H26" s="1288"/>
      <c r="I26" s="1288"/>
      <c r="J26" s="1288"/>
      <c r="K26" s="1288"/>
    </row>
    <row r="27" spans="3:11" ht="21" customHeight="1">
      <c r="C27" s="72"/>
      <c r="D27" s="72"/>
      <c r="E27" s="72"/>
      <c r="F27" s="87"/>
      <c r="G27" s="72"/>
      <c r="H27" s="87"/>
      <c r="I27" s="72"/>
      <c r="J27" s="72"/>
      <c r="K27" s="72"/>
    </row>
    <row r="28" spans="2:11" ht="36" customHeight="1">
      <c r="B28" s="1315" t="s">
        <v>554</v>
      </c>
      <c r="C28" s="1287"/>
      <c r="D28" s="1287"/>
      <c r="E28" s="1287"/>
      <c r="F28" s="1287"/>
      <c r="G28" s="1287"/>
      <c r="H28" s="1287"/>
      <c r="I28" s="1287"/>
      <c r="J28" s="1287"/>
      <c r="K28" s="1287"/>
    </row>
    <row r="29" spans="2:11" ht="21" customHeight="1">
      <c r="B29" s="1"/>
      <c r="C29" s="1"/>
      <c r="D29" s="1"/>
      <c r="E29" s="1"/>
      <c r="F29" s="1"/>
      <c r="G29" s="1"/>
      <c r="H29" s="1"/>
      <c r="I29" s="1"/>
      <c r="J29" s="1"/>
      <c r="K29" s="1"/>
    </row>
    <row r="30" spans="2:11" ht="21" customHeight="1">
      <c r="B30" s="1287" t="s">
        <v>414</v>
      </c>
      <c r="C30" s="1287"/>
      <c r="D30" s="1"/>
      <c r="E30" s="1"/>
      <c r="F30" s="1"/>
      <c r="G30" s="1"/>
      <c r="H30" s="1"/>
      <c r="I30" s="1"/>
      <c r="J30" s="1"/>
      <c r="K30" s="1"/>
    </row>
    <row r="31" spans="2:11" ht="21" customHeight="1">
      <c r="B31" s="1286" t="s">
        <v>415</v>
      </c>
      <c r="C31" s="1286"/>
      <c r="D31" s="685"/>
      <c r="E31" s="685"/>
      <c r="F31" s="685"/>
      <c r="G31" s="685"/>
      <c r="H31" s="2"/>
      <c r="I31" s="3"/>
      <c r="J31" s="3"/>
      <c r="K31" s="3"/>
    </row>
    <row r="32" spans="2:11" ht="21" customHeight="1">
      <c r="B32" s="1282" t="s">
        <v>416</v>
      </c>
      <c r="C32" s="1282"/>
      <c r="D32" s="604"/>
      <c r="E32" s="604"/>
      <c r="F32" s="604"/>
      <c r="G32" s="604"/>
      <c r="H32" s="2"/>
      <c r="I32" s="3" t="s">
        <v>57</v>
      </c>
      <c r="J32" s="3"/>
      <c r="K32" s="3"/>
    </row>
    <row r="33" spans="2:11" ht="21" customHeight="1">
      <c r="B33" s="4"/>
      <c r="C33" s="4"/>
      <c r="D33" s="4"/>
      <c r="E33" s="4"/>
      <c r="F33" s="4"/>
      <c r="G33" s="4"/>
      <c r="H33" s="2"/>
      <c r="I33" s="3"/>
      <c r="J33" s="3"/>
      <c r="K33" s="3"/>
    </row>
    <row r="34" spans="2:11" ht="21" customHeight="1">
      <c r="B34" s="672" t="s">
        <v>419</v>
      </c>
      <c r="C34" s="672"/>
      <c r="D34" s="672"/>
      <c r="E34" s="4"/>
      <c r="F34" s="4"/>
      <c r="G34" s="4"/>
      <c r="H34" s="2"/>
      <c r="I34" s="3"/>
      <c r="J34" s="3"/>
      <c r="K34" s="3"/>
    </row>
    <row r="35" spans="2:11" ht="21" customHeight="1">
      <c r="B35" s="1286" t="s">
        <v>415</v>
      </c>
      <c r="C35" s="1286"/>
      <c r="D35" s="685"/>
      <c r="E35" s="685"/>
      <c r="F35" s="685"/>
      <c r="G35" s="685"/>
      <c r="H35" s="2"/>
      <c r="I35" s="3"/>
      <c r="J35" s="3"/>
      <c r="K35" s="3"/>
    </row>
    <row r="36" spans="2:11" ht="21" customHeight="1">
      <c r="B36" s="1286" t="s">
        <v>416</v>
      </c>
      <c r="C36" s="1286"/>
      <c r="D36" s="685"/>
      <c r="E36" s="685"/>
      <c r="F36" s="685"/>
      <c r="G36" s="685"/>
      <c r="H36" s="2"/>
      <c r="I36" s="3" t="s">
        <v>57</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529</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342</v>
      </c>
      <c r="H42" s="10" t="s">
        <v>630</v>
      </c>
      <c r="I42" s="11" t="s">
        <v>421</v>
      </c>
      <c r="J42" s="11" t="s">
        <v>422</v>
      </c>
      <c r="K42" s="11" t="s">
        <v>423</v>
      </c>
    </row>
    <row r="43" spans="2:11" ht="21" customHeight="1">
      <c r="B43" s="7"/>
      <c r="C43" s="3"/>
      <c r="D43" s="3"/>
      <c r="E43" s="3"/>
      <c r="F43" s="2"/>
      <c r="G43" s="8" t="s">
        <v>322</v>
      </c>
      <c r="H43" s="685"/>
      <c r="I43" s="685"/>
      <c r="J43" s="685"/>
      <c r="K43" s="685"/>
    </row>
    <row r="44" spans="3:11" ht="21" customHeight="1">
      <c r="C44" s="72"/>
      <c r="D44" s="72"/>
      <c r="E44" s="72"/>
      <c r="F44" s="87"/>
      <c r="G44" s="244"/>
      <c r="H44" s="245"/>
      <c r="I44" s="244"/>
      <c r="J44" s="80"/>
      <c r="K44" s="80"/>
    </row>
    <row r="45" spans="3:11" ht="21" customHeight="1">
      <c r="C45" s="72"/>
      <c r="D45" s="1288"/>
      <c r="E45" s="1288"/>
      <c r="F45" s="1288"/>
      <c r="G45" s="1288"/>
      <c r="H45" s="1288"/>
      <c r="I45" s="1288"/>
      <c r="J45" s="1288"/>
      <c r="K45" s="1288"/>
    </row>
    <row r="67" spans="1:15" ht="22.5" customHeight="1">
      <c r="A67" s="81"/>
      <c r="B67" s="81"/>
      <c r="C67" s="81"/>
      <c r="D67" s="81"/>
      <c r="E67" s="81"/>
      <c r="F67" s="185"/>
      <c r="G67" s="81"/>
      <c r="H67" s="185"/>
      <c r="I67" s="81"/>
      <c r="J67" s="81"/>
      <c r="K67" s="81"/>
      <c r="L67" s="81"/>
      <c r="M67" s="81"/>
      <c r="N67" s="81"/>
      <c r="O67" s="81"/>
    </row>
    <row r="68" spans="1:15" ht="22.5" customHeight="1">
      <c r="A68" s="81"/>
      <c r="B68" s="81"/>
      <c r="C68" s="81"/>
      <c r="D68" s="81"/>
      <c r="E68" s="81"/>
      <c r="F68" s="185"/>
      <c r="G68" s="81"/>
      <c r="H68" s="185"/>
      <c r="I68" s="81"/>
      <c r="J68" s="81"/>
      <c r="K68" s="81"/>
      <c r="L68" s="81"/>
      <c r="M68" s="81"/>
      <c r="N68" s="81"/>
      <c r="O68" s="81"/>
    </row>
    <row r="69" spans="1:15" ht="22.5" customHeight="1">
      <c r="A69" s="81"/>
      <c r="B69" s="81"/>
      <c r="C69" s="81"/>
      <c r="D69" s="81"/>
      <c r="E69" s="81"/>
      <c r="F69" s="185"/>
      <c r="G69" s="81"/>
      <c r="H69" s="185"/>
      <c r="I69" s="81"/>
      <c r="J69" s="81"/>
      <c r="K69" s="81"/>
      <c r="L69" s="81"/>
      <c r="M69" s="81"/>
      <c r="N69" s="81"/>
      <c r="O69" s="81"/>
    </row>
    <row r="70" spans="1:15" ht="22.5" customHeight="1">
      <c r="A70" s="81"/>
      <c r="B70" s="81"/>
      <c r="C70" s="81"/>
      <c r="D70" s="81"/>
      <c r="E70" s="81"/>
      <c r="F70" s="185"/>
      <c r="G70" s="81"/>
      <c r="H70" s="185"/>
      <c r="I70" s="81"/>
      <c r="J70" s="81"/>
      <c r="K70" s="81"/>
      <c r="L70" s="81"/>
      <c r="M70" s="81"/>
      <c r="N70" s="81"/>
      <c r="O70" s="81"/>
    </row>
    <row r="71" spans="1:15" ht="22.5" customHeight="1">
      <c r="A71" s="81"/>
      <c r="B71" s="81"/>
      <c r="C71" s="81"/>
      <c r="D71" s="81"/>
      <c r="E71" s="81"/>
      <c r="F71" s="185"/>
      <c r="G71" s="81"/>
      <c r="H71" s="185"/>
      <c r="I71" s="81"/>
      <c r="J71" s="81"/>
      <c r="K71" s="81"/>
      <c r="L71" s="81"/>
      <c r="M71" s="81"/>
      <c r="N71" s="81"/>
      <c r="O71" s="81"/>
    </row>
    <row r="72" spans="1:15" ht="22.5" customHeight="1">
      <c r="A72" s="81"/>
      <c r="B72" s="81"/>
      <c r="C72" s="81"/>
      <c r="D72" s="81"/>
      <c r="E72" s="81"/>
      <c r="F72" s="185"/>
      <c r="G72" s="81"/>
      <c r="H72" s="185"/>
      <c r="I72" s="81"/>
      <c r="J72" s="81"/>
      <c r="K72" s="81"/>
      <c r="L72" s="81"/>
      <c r="M72" s="81"/>
      <c r="N72" s="81"/>
      <c r="O72" s="81"/>
    </row>
    <row r="73" spans="1:15" ht="22.5" customHeight="1">
      <c r="A73" s="81"/>
      <c r="B73" s="81"/>
      <c r="C73" s="81"/>
      <c r="D73" s="81"/>
      <c r="E73" s="81"/>
      <c r="F73" s="185"/>
      <c r="G73" s="81"/>
      <c r="H73" s="185"/>
      <c r="I73" s="81"/>
      <c r="J73" s="81"/>
      <c r="K73" s="81"/>
      <c r="L73" s="81"/>
      <c r="M73" s="81"/>
      <c r="N73" s="81"/>
      <c r="O73" s="81"/>
    </row>
    <row r="74" spans="1:15" ht="22.5" customHeight="1">
      <c r="A74" s="81"/>
      <c r="B74" s="81"/>
      <c r="C74" s="81"/>
      <c r="D74" s="81"/>
      <c r="E74" s="81"/>
      <c r="F74" s="185"/>
      <c r="G74" s="81"/>
      <c r="H74" s="185"/>
      <c r="I74" s="81"/>
      <c r="J74" s="81"/>
      <c r="K74" s="81"/>
      <c r="L74" s="81"/>
      <c r="M74" s="81"/>
      <c r="N74" s="81"/>
      <c r="O74" s="81"/>
    </row>
    <row r="75" spans="1:15" ht="22.5" customHeight="1">
      <c r="A75" s="81"/>
      <c r="B75" s="81"/>
      <c r="C75" s="81"/>
      <c r="D75" s="81"/>
      <c r="E75" s="81"/>
      <c r="F75" s="185"/>
      <c r="G75" s="81"/>
      <c r="H75" s="185"/>
      <c r="I75" s="81"/>
      <c r="J75" s="81"/>
      <c r="K75" s="81"/>
      <c r="L75" s="81"/>
      <c r="M75" s="81"/>
      <c r="N75" s="81"/>
      <c r="O75" s="81"/>
    </row>
    <row r="76" spans="1:15" ht="22.5" customHeight="1">
      <c r="A76" s="81"/>
      <c r="B76" s="81"/>
      <c r="C76" s="81"/>
      <c r="D76" s="81"/>
      <c r="E76" s="81"/>
      <c r="F76" s="185"/>
      <c r="G76" s="81"/>
      <c r="H76" s="185"/>
      <c r="I76" s="81"/>
      <c r="J76" s="81"/>
      <c r="K76" s="81"/>
      <c r="L76" s="81"/>
      <c r="M76" s="81"/>
      <c r="N76" s="81"/>
      <c r="O76" s="81"/>
    </row>
    <row r="77" spans="1:15" ht="22.5" customHeight="1">
      <c r="A77" s="81"/>
      <c r="B77" s="81"/>
      <c r="C77" s="81"/>
      <c r="D77" s="81"/>
      <c r="E77" s="81"/>
      <c r="F77" s="185"/>
      <c r="G77" s="81"/>
      <c r="H77" s="185"/>
      <c r="I77" s="81"/>
      <c r="J77" s="81"/>
      <c r="K77" s="81"/>
      <c r="L77" s="81"/>
      <c r="M77" s="81"/>
      <c r="N77" s="81"/>
      <c r="O77" s="81"/>
    </row>
    <row r="78" spans="1:15" ht="22.5" customHeight="1">
      <c r="A78" s="81"/>
      <c r="B78" s="81"/>
      <c r="C78" s="81"/>
      <c r="D78" s="81"/>
      <c r="E78" s="81"/>
      <c r="F78" s="185"/>
      <c r="G78" s="81"/>
      <c r="H78" s="185"/>
      <c r="I78" s="81"/>
      <c r="J78" s="81"/>
      <c r="K78" s="81"/>
      <c r="L78" s="81"/>
      <c r="M78" s="81"/>
      <c r="N78" s="81"/>
      <c r="O78" s="81"/>
    </row>
    <row r="79" spans="1:15" ht="22.5" customHeight="1">
      <c r="A79" s="81"/>
      <c r="B79" s="81"/>
      <c r="C79" s="81"/>
      <c r="D79" s="81"/>
      <c r="E79" s="81"/>
      <c r="F79" s="185"/>
      <c r="G79" s="81"/>
      <c r="H79" s="185"/>
      <c r="I79" s="81"/>
      <c r="J79" s="81"/>
      <c r="K79" s="81"/>
      <c r="L79" s="81"/>
      <c r="M79" s="81"/>
      <c r="N79" s="81"/>
      <c r="O79" s="81"/>
    </row>
    <row r="80" spans="1:15" ht="22.5" customHeight="1">
      <c r="A80" s="81"/>
      <c r="B80" s="81"/>
      <c r="C80" s="81"/>
      <c r="D80" s="81"/>
      <c r="E80" s="81"/>
      <c r="F80" s="185"/>
      <c r="G80" s="81"/>
      <c r="H80" s="185"/>
      <c r="I80" s="81"/>
      <c r="J80" s="81"/>
      <c r="K80" s="81"/>
      <c r="L80" s="81"/>
      <c r="M80" s="81"/>
      <c r="N80" s="81"/>
      <c r="O80" s="81"/>
    </row>
    <row r="81" spans="1:15" ht="22.5" customHeight="1">
      <c r="A81" s="81"/>
      <c r="B81" s="81"/>
      <c r="C81" s="81"/>
      <c r="D81" s="81"/>
      <c r="E81" s="81"/>
      <c r="F81" s="185"/>
      <c r="G81" s="81"/>
      <c r="H81" s="185"/>
      <c r="I81" s="81"/>
      <c r="J81" s="81"/>
      <c r="K81" s="81"/>
      <c r="L81" s="81"/>
      <c r="M81" s="81"/>
      <c r="N81" s="81"/>
      <c r="O81" s="81"/>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2022-07-11T05:25:58Z</dcterms:created>
  <dcterms:modified xsi:type="dcterms:W3CDTF">2023-07-31T02:04:29Z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