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5910\Desktop\"/>
    </mc:Choice>
  </mc:AlternateContent>
  <bookViews>
    <workbookView xWindow="0" yWindow="0" windowWidth="19200" windowHeight="8940" activeTab="1"/>
  </bookViews>
  <sheets>
    <sheet name="様式4 (Ｒ7)" sheetId="1" r:id="rId1"/>
    <sheet name="様式4 記入例" sheetId="2" r:id="rId2"/>
  </sheets>
  <externalReferences>
    <externalReference r:id="rId3"/>
    <externalReference r:id="rId4"/>
  </externalReferences>
  <definedNames>
    <definedName name="_xlnm.Print_Area" localSheetId="0">'様式4 (Ｒ7)'!$A$1:$AI$31</definedName>
    <definedName name="_xlnm.Print_Area" localSheetId="1">'様式4 記入例'!$A$1:$AI$31</definedName>
    <definedName name="指定">[2]差込元共通!$M$2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2" l="1"/>
  <c r="J26" i="2"/>
  <c r="AA25" i="2"/>
  <c r="AE23" i="2"/>
  <c r="X19" i="2"/>
  <c r="AG3" i="2"/>
  <c r="AE3" i="2"/>
  <c r="AC3" i="2"/>
  <c r="R28" i="1"/>
  <c r="J28" i="1"/>
  <c r="J27" i="1"/>
  <c r="J26" i="1"/>
  <c r="AA25" i="1"/>
  <c r="R25" i="1"/>
  <c r="I25" i="1"/>
  <c r="AA23" i="1"/>
  <c r="O23" i="1"/>
  <c r="AE23" i="1" s="1"/>
  <c r="I21" i="1"/>
  <c r="K20" i="1"/>
  <c r="X19" i="1"/>
  <c r="I19" i="1"/>
  <c r="I18" i="1"/>
  <c r="Y14" i="1"/>
  <c r="AF13" i="1"/>
  <c r="AC13" i="1"/>
  <c r="AA13" i="1"/>
  <c r="C7" i="1"/>
  <c r="E5" i="1"/>
  <c r="AG3" i="1"/>
  <c r="AE3" i="1"/>
  <c r="AC3" i="1"/>
</calcChain>
</file>

<file path=xl/sharedStrings.xml><?xml version="1.0" encoding="utf-8"?>
<sst xmlns="http://schemas.openxmlformats.org/spreadsheetml/2006/main" count="135" uniqueCount="52">
  <si>
    <t>様式第4号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</si>
  <si>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</si>
  <si>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</si>
  <si>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</si>
  <si>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</si>
  <si>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マニュアル印刷　：1</t>
    <rPh sb="5" eb="7">
      <t>インサツ</t>
    </rPh>
    <phoneticPr fontId="1"/>
  </si>
  <si>
    <t>年度</t>
    <rPh sb="0" eb="2">
      <t>ネンド</t>
    </rPh>
    <phoneticPr fontId="1"/>
  </si>
  <si>
    <t>中学校運動場ナイター施設開放事業　利用団体届</t>
    <rPh sb="0" eb="16">
      <t>ナイジ</t>
    </rPh>
    <phoneticPr fontId="1"/>
  </si>
  <si>
    <t>吹 田 市 長  あ て</t>
    <phoneticPr fontId="1"/>
  </si>
  <si>
    <t>受付日</t>
    <phoneticPr fontId="1"/>
  </si>
  <si>
    <t xml:space="preserve">令和 </t>
    <phoneticPr fontId="1"/>
  </si>
  <si>
    <t>届出番号</t>
    <phoneticPr fontId="1"/>
  </si>
  <si>
    <t>スポーツ活動を主目的とする団体</t>
    <phoneticPr fontId="1"/>
  </si>
  <si>
    <t>団体（チーム）名</t>
    <phoneticPr fontId="1"/>
  </si>
  <si>
    <t>代表者氏名</t>
    <rPh sb="0" eb="3">
      <t>ダイヒョウシャ</t>
    </rPh>
    <phoneticPr fontId="1"/>
  </si>
  <si>
    <t>TEL</t>
    <phoneticPr fontId="1"/>
  </si>
  <si>
    <t>〒</t>
    <phoneticPr fontId="1"/>
  </si>
  <si>
    <t>-</t>
    <phoneticPr fontId="1"/>
  </si>
  <si>
    <t>住　　所</t>
    <phoneticPr fontId="1"/>
  </si>
  <si>
    <t>構成人数</t>
    <phoneticPr fontId="1"/>
  </si>
  <si>
    <t>対  象</t>
    <rPh sb="0" eb="1">
      <t>タイ</t>
    </rPh>
    <rPh sb="3" eb="4">
      <t>ゾウ</t>
    </rPh>
    <phoneticPr fontId="1"/>
  </si>
  <si>
    <t>小学生</t>
    <phoneticPr fontId="1"/>
  </si>
  <si>
    <t>中学生</t>
    <phoneticPr fontId="1"/>
  </si>
  <si>
    <t>高・大学生</t>
    <phoneticPr fontId="1"/>
  </si>
  <si>
    <t>一般</t>
    <phoneticPr fontId="1"/>
  </si>
  <si>
    <t>合計</t>
    <phoneticPr fontId="1"/>
  </si>
  <si>
    <t>人</t>
    <rPh sb="0" eb="1">
      <t>ニン</t>
    </rPh>
    <phoneticPr fontId="1"/>
  </si>
  <si>
    <t>構成員の校区</t>
    <phoneticPr fontId="1"/>
  </si>
  <si>
    <t>利用学校区内</t>
    <phoneticPr fontId="1"/>
  </si>
  <si>
    <t>その他の校区</t>
    <phoneticPr fontId="1"/>
  </si>
  <si>
    <t>運動種目</t>
    <phoneticPr fontId="1"/>
  </si>
  <si>
    <t>野球</t>
    <rPh sb="0" eb="2">
      <t>ヤキュウ</t>
    </rPh>
    <phoneticPr fontId="1"/>
  </si>
  <si>
    <t>□</t>
    <phoneticPr fontId="1"/>
  </si>
  <si>
    <t>サッカー</t>
    <phoneticPr fontId="1"/>
  </si>
  <si>
    <t>その他</t>
    <rPh sb="2" eb="3">
      <t>タ</t>
    </rPh>
    <phoneticPr fontId="1"/>
  </si>
  <si>
    <t>（</t>
    <phoneticPr fontId="1"/>
  </si>
  <si>
    <t>)</t>
    <phoneticPr fontId="1"/>
  </si>
  <si>
    <t>団体の規則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</si>
  <si>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</si>
  <si>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</si>
  <si>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会費の徴収</t>
    <phoneticPr fontId="1"/>
  </si>
  <si>
    <t>(1人１か月</t>
    <rPh sb="2" eb="3">
      <t>ニン</t>
    </rPh>
    <rPh sb="5" eb="6">
      <t>ゲツ</t>
    </rPh>
    <phoneticPr fontId="1"/>
  </si>
  <si>
    <t>円</t>
    <rPh sb="0" eb="1">
      <t>エン</t>
    </rPh>
    <phoneticPr fontId="1"/>
  </si>
  <si>
    <t>・会費の徴収がある団体は、収支報告書を作成してください。また、市は提出を求める場合があります。</t>
    <phoneticPr fontId="1"/>
  </si>
  <si>
    <t>〇</t>
  </si>
  <si>
    <t>〇</t>
    <phoneticPr fontId="1"/>
  </si>
  <si>
    <t>〇　　〇</t>
    <phoneticPr fontId="1"/>
  </si>
  <si>
    <t>○　○　F　C</t>
    <phoneticPr fontId="1"/>
  </si>
  <si>
    <t>△△　　△△</t>
    <phoneticPr fontId="1"/>
  </si>
  <si>
    <t>××××</t>
    <phoneticPr fontId="1"/>
  </si>
  <si>
    <t>吹田市・・・・</t>
    <rPh sb="0" eb="3">
      <t>スイタシ</t>
    </rPh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</si>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</sst>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7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7" fillId="0" borderId="6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5" fillId="0" borderId="8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vertical="top"/>
    </xf>
    <xf numFmtId="176" fontId="5" fillId="0" borderId="9" xfId="0" applyNumberFormat="1" applyFont="1" applyBorder="1" applyAlignment="1">
      <alignment vertical="top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177" fontId="5" fillId="0" borderId="3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055\&#23460;&#35506;&#23554;&#29992;\02%20&#12473;&#12509;&#12540;&#12484;&#12464;&#12523;&#12540;&#12503;\03%20&#25512;&#36914;&#25285;&#24403;\09%20%20%20&#23398;&#26657;&#38283;&#25918;&#12539;&#12490;&#12452;&#12479;&#12540;\01%20%20%20&#12490;&#12452;&#12479;&#12540;\07%20%20%20&#24773;&#22577;&#20132;&#25563;&#20250;&#65288;&#35500;&#26126;&#20250;&#65289;2&#26376;\&#20196;&#21644;&#65303;&#24180;&#20998;-4&#65413;&#65394;&#65408;&#65392;\&#24403;&#26085;&#37197;&#24067;&#36039;&#26009;\&#9679;&#27096;&#24335;%201&#65374;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055\&#23460;&#35506;&#23554;&#29992;\02%20&#12473;&#12509;&#12540;&#12484;&#12464;&#12523;&#12540;&#12503;\03%20&#25512;&#36914;&#25285;&#24403;\09&#23398;&#26657;&#38283;&#25918;&#12539;&#12490;&#12452;&#12479;&#12540;&#12539;&#21315;&#37324;&#23665;&#27494;&#36947;\02&#23398;&#26657;&#38283;&#25918;\08&#35500;&#26126;&#20250;\R3&#29992;&#35500;&#26126;&#20250;\&#9679;&#23398;&#26657;&#38283;&#25918;&#20107;&#26989;&#12539;&#23455;&#26045;&#35201;&#38936;&#21450;&#12403;&#38306;&#20418;&#36039;&#26009;\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ナイター開放 (☆☆最終)"/>
      <sheetName val="共通差込元"/>
      <sheetName val="様式1"/>
      <sheetName val="様式2"/>
      <sheetName val="様式3"/>
      <sheetName val="様式4 (Ｒ5)"/>
      <sheetName val="様式5"/>
      <sheetName val="利用団体名簿"/>
      <sheetName val="様式6"/>
      <sheetName val="様式7"/>
      <sheetName val="請求書"/>
      <sheetName val="様式8"/>
      <sheetName val="様式９"/>
      <sheetName val="様式１０"/>
      <sheetName val="様式11"/>
      <sheetName val="様式12"/>
    </sheetNames>
    <sheetDataSet>
      <sheetData sheetId="0"/>
      <sheetData sheetId="1">
        <row r="2">
          <cell r="A2">
            <v>1</v>
          </cell>
          <cell r="B2" t="str">
            <v>令和２年度</v>
          </cell>
          <cell r="C2" t="str">
            <v>令和２年</v>
          </cell>
          <cell r="D2" t="str">
            <v>２</v>
          </cell>
          <cell r="E2" t="str">
            <v>２０２０</v>
          </cell>
          <cell r="F2" t="str">
            <v>３</v>
          </cell>
          <cell r="K2" t="str">
            <v>後　藤　圭　二</v>
          </cell>
          <cell r="N2" t="str">
            <v>〇〇</v>
          </cell>
          <cell r="O2" t="str">
            <v>〇〇〇</v>
          </cell>
          <cell r="P2" t="str">
            <v>〇〇〇〇</v>
          </cell>
          <cell r="T2">
            <v>6</v>
          </cell>
        </row>
        <row r="3">
          <cell r="A3">
            <v>2</v>
          </cell>
          <cell r="B3" t="str">
            <v>令和３年度</v>
          </cell>
          <cell r="C3" t="str">
            <v>令和３年</v>
          </cell>
          <cell r="D3" t="str">
            <v>３</v>
          </cell>
          <cell r="E3" t="str">
            <v>２０２１</v>
          </cell>
          <cell r="F3" t="str">
            <v>４</v>
          </cell>
          <cell r="G3" t="str">
            <v>○　○　○　○</v>
          </cell>
          <cell r="H3" t="str">
            <v xml:space="preserve">×　×　×　×
</v>
          </cell>
          <cell r="I3" t="str">
            <v xml:space="preserve">吹田市△△町１－１－１
</v>
          </cell>
          <cell r="J3" t="str">
            <v xml:space="preserve">吹田市○○町２－２－２
</v>
          </cell>
          <cell r="K3" t="str">
            <v>後　藤　圭　二</v>
          </cell>
          <cell r="L3" t="str">
            <v xml:space="preserve">１２３４－５６７８
</v>
          </cell>
          <cell r="M3" t="str">
            <v xml:space="preserve">９８７６－５４３２
</v>
          </cell>
          <cell r="N3" t="str">
            <v>〇〇</v>
          </cell>
          <cell r="O3" t="str">
            <v>〇〇〇</v>
          </cell>
          <cell r="P3" t="str">
            <v>〇〇〇〇</v>
          </cell>
        </row>
        <row r="4">
          <cell r="A4">
            <v>3</v>
          </cell>
          <cell r="B4" t="str">
            <v>令和元年度</v>
          </cell>
          <cell r="C4" t="str">
            <v>令和元年</v>
          </cell>
          <cell r="D4">
            <v>1</v>
          </cell>
          <cell r="E4">
            <v>2019</v>
          </cell>
          <cell r="F4">
            <v>2</v>
          </cell>
          <cell r="G4" t="str">
            <v>○　○　○　○</v>
          </cell>
          <cell r="H4" t="str">
            <v xml:space="preserve">×　×　×　×
</v>
          </cell>
          <cell r="I4" t="str">
            <v xml:space="preserve">吹田市△△町１－１－１
</v>
          </cell>
          <cell r="J4" t="str">
            <v xml:space="preserve">吹田市○○町２－２－２
</v>
          </cell>
          <cell r="K4" t="str">
            <v>後　藤　圭　二</v>
          </cell>
          <cell r="L4" t="str">
            <v xml:space="preserve">１２３４－５６７８
</v>
          </cell>
          <cell r="M4" t="str">
            <v xml:space="preserve">９８７６－５４３２
</v>
          </cell>
          <cell r="N4" t="str">
            <v>〇〇</v>
          </cell>
          <cell r="O4" t="str">
            <v>〇〇〇</v>
          </cell>
          <cell r="P4" t="str">
            <v>〇〇〇〇</v>
          </cell>
        </row>
        <row r="5">
          <cell r="A5">
            <v>4</v>
          </cell>
          <cell r="B5" t="str">
            <v>令和４年度</v>
          </cell>
          <cell r="C5" t="str">
            <v>令和４年</v>
          </cell>
          <cell r="D5" t="str">
            <v>４</v>
          </cell>
          <cell r="E5" t="str">
            <v>２０２２</v>
          </cell>
          <cell r="F5" t="str">
            <v>５</v>
          </cell>
          <cell r="G5" t="str">
            <v>○　○　○　○</v>
          </cell>
          <cell r="H5" t="str">
            <v xml:space="preserve">×　×　×　×
</v>
          </cell>
          <cell r="I5" t="str">
            <v xml:space="preserve">吹田市△△町１－１－１
</v>
          </cell>
          <cell r="J5" t="str">
            <v xml:space="preserve">吹田市○○町２－２－２
</v>
          </cell>
          <cell r="K5" t="str">
            <v>後　藤　圭　二</v>
          </cell>
          <cell r="L5" t="str">
            <v xml:space="preserve">１２３４－５６７８
</v>
          </cell>
          <cell r="M5" t="str">
            <v xml:space="preserve">９８７６－５４３２
</v>
          </cell>
          <cell r="N5" t="str">
            <v>〇〇</v>
          </cell>
          <cell r="O5" t="str">
            <v>〇〇〇</v>
          </cell>
          <cell r="P5" t="str">
            <v>〇〇〇〇</v>
          </cell>
          <cell r="Q5">
            <v>4</v>
          </cell>
        </row>
        <row r="6">
          <cell r="A6">
            <v>5</v>
          </cell>
          <cell r="B6" t="str">
            <v>令和５年度</v>
          </cell>
          <cell r="C6" t="str">
            <v>令和５年</v>
          </cell>
          <cell r="D6" t="str">
            <v>５</v>
          </cell>
          <cell r="E6" t="str">
            <v>２０２３</v>
          </cell>
          <cell r="F6" t="str">
            <v>６</v>
          </cell>
          <cell r="G6" t="str">
            <v>○　○　○　○</v>
          </cell>
          <cell r="H6" t="str">
            <v xml:space="preserve">×　×　×　×
</v>
          </cell>
          <cell r="I6" t="str">
            <v xml:space="preserve">吹田市△△町１－１－１
</v>
          </cell>
          <cell r="J6" t="str">
            <v xml:space="preserve">吹田市○○町２－２－２
</v>
          </cell>
          <cell r="K6" t="str">
            <v>後　藤　圭　二</v>
          </cell>
          <cell r="L6" t="str">
            <v xml:space="preserve">１２３４－５６７８
</v>
          </cell>
          <cell r="M6" t="str">
            <v xml:space="preserve">９８７６－５４３２
</v>
          </cell>
          <cell r="N6" t="str">
            <v>〇〇</v>
          </cell>
          <cell r="O6" t="str">
            <v>〇〇〇</v>
          </cell>
          <cell r="P6" t="str">
            <v>〇〇〇〇</v>
          </cell>
          <cell r="Q6">
            <v>5</v>
          </cell>
        </row>
        <row r="7">
          <cell r="A7">
            <v>6</v>
          </cell>
          <cell r="B7" t="str">
            <v>令和６年度</v>
          </cell>
          <cell r="C7" t="str">
            <v>令和６年</v>
          </cell>
          <cell r="D7" t="str">
            <v>６</v>
          </cell>
          <cell r="E7" t="str">
            <v>２０２４</v>
          </cell>
          <cell r="F7" t="str">
            <v>７</v>
          </cell>
          <cell r="G7" t="str">
            <v>○　○　○　○</v>
          </cell>
          <cell r="H7" t="str">
            <v xml:space="preserve">×　×　×　×
</v>
          </cell>
          <cell r="I7" t="str">
            <v xml:space="preserve">吹田市△△町１－１－１
</v>
          </cell>
          <cell r="J7" t="str">
            <v xml:space="preserve">吹田市○○町２－２－２
</v>
          </cell>
          <cell r="K7" t="str">
            <v>後　藤　圭　二</v>
          </cell>
          <cell r="L7" t="str">
            <v xml:space="preserve">１２３４－５６７８
</v>
          </cell>
          <cell r="M7" t="str">
            <v xml:space="preserve">９８７６－５４３２
</v>
          </cell>
          <cell r="N7" t="str">
            <v>〇〇</v>
          </cell>
          <cell r="O7" t="str">
            <v>〇〇〇</v>
          </cell>
          <cell r="P7" t="str">
            <v>〇〇〇〇</v>
          </cell>
          <cell r="Q7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2"/>
  <sheetViews>
    <sheetView topLeftCell="A13" workbookViewId="0">
      <selection activeCell="AD32" sqref="AD32"/>
    </sheetView>
  </sheetViews>
  <sheetFormatPr defaultRowHeight="13.5" x14ac:dyDescent="0.15"/>
  <cols>
    <col min="1" max="35" width="2.625" customWidth="1"/>
  </cols>
  <sheetData>
    <row r="1" spans="2:37" x14ac:dyDescent="0.15">
      <c r="AH1" s="1" t="s">
        <v>0</v>
      </c>
    </row>
    <row r="2" spans="2:37" x14ac:dyDescent="0.15">
      <c r="AH2" s="1"/>
    </row>
    <row r="3" spans="2:37" x14ac:dyDescent="0.15">
      <c r="AA3" t="s">
        <v>1</v>
      </c>
      <c r="AC3" s="2" t="str">
        <f>IF($AK$5="","",VLOOKUP([1]共通差込元!$T$2,[1]共通差込元!$A$2:$Q$7,17,FALSE))</f>
        <v/>
      </c>
      <c r="AD3" t="s">
        <v>2</v>
      </c>
      <c r="AE3" t="str">
        <f>IF($AK$5=1,"〇","")</f>
        <v/>
      </c>
      <c r="AF3" t="s">
        <v>3</v>
      </c>
      <c r="AG3" t="str">
        <f>IF($AK$5=1,"〇","")</f>
        <v/>
      </c>
      <c r="AH3" t="s">
        <v>4</v>
      </c>
    </row>
    <row r="4" spans="2:37" x14ac:dyDescent="0.15">
      <c r="AK4" t="s">
        <v>5</v>
      </c>
    </row>
    <row r="5" spans="2:37" ht="14.25" x14ac:dyDescent="0.15">
      <c r="C5" s="3" t="s">
        <v>1</v>
      </c>
      <c r="E5" s="4" t="str">
        <f>IF($AK$5="","",VLOOKUP([1]共通差込元!$T$2,[1]共通差込元!$A$2:$Q$7,4,FALSE))</f>
        <v/>
      </c>
      <c r="F5" s="4"/>
      <c r="G5" s="3" t="s">
        <v>6</v>
      </c>
      <c r="AK5" s="5"/>
    </row>
    <row r="7" spans="2:37" ht="19.5" customHeight="1" x14ac:dyDescent="0.15">
      <c r="C7" s="6" t="str">
        <f>IF(OR($AK$5="",[1]共通差込元!$T$2=""),"",VLOOKUP([1]共通差込元!$T$2,[1]共通差込元!$A$2:$Q$7,15,FALSE))</f>
        <v/>
      </c>
      <c r="D7" s="6"/>
      <c r="E7" s="6"/>
      <c r="F7" s="6"/>
      <c r="G7" s="6"/>
      <c r="H7" s="6"/>
      <c r="I7" s="6"/>
      <c r="J7" s="6"/>
      <c r="K7" s="7" t="s">
        <v>7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2:37" ht="19.5" customHeight="1" x14ac:dyDescent="0.15">
      <c r="C8" s="9"/>
      <c r="D8" s="9"/>
      <c r="E8" s="9"/>
      <c r="F8" s="9"/>
      <c r="G8" s="9"/>
      <c r="H8" s="9"/>
      <c r="I8" s="9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10" spans="2:37" ht="14.25" x14ac:dyDescent="0.15">
      <c r="B10" s="3" t="s">
        <v>8</v>
      </c>
    </row>
    <row r="11" spans="2:37" x14ac:dyDescent="0.15"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2:37" ht="30.75" customHeight="1" x14ac:dyDescent="0.15"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2:37" ht="30.75" customHeight="1" x14ac:dyDescent="0.15">
      <c r="O13" s="11"/>
      <c r="P13" s="11"/>
      <c r="Q13" s="11"/>
      <c r="R13" s="11"/>
      <c r="S13" s="11"/>
      <c r="T13" s="11"/>
      <c r="U13" s="12" t="s">
        <v>9</v>
      </c>
      <c r="V13" s="13"/>
      <c r="W13" s="13"/>
      <c r="X13" s="14"/>
      <c r="Y13" s="12" t="s">
        <v>10</v>
      </c>
      <c r="Z13" s="13"/>
      <c r="AA13" s="15" t="str">
        <f>IF($AK$5="","",VLOOKUP([1]共通差込元!$T$2,[1]共通差込元!$A$2:$Q$7,17,FALSE))</f>
        <v/>
      </c>
      <c r="AB13" s="13" t="s">
        <v>2</v>
      </c>
      <c r="AC13" s="16" t="str">
        <f>IF($AK$5=1,"×","")</f>
        <v/>
      </c>
      <c r="AD13" s="16"/>
      <c r="AE13" s="13" t="s">
        <v>3</v>
      </c>
      <c r="AF13" s="16" t="str">
        <f>IF($AK$5=1,"×","")</f>
        <v/>
      </c>
      <c r="AG13" s="16"/>
      <c r="AH13" s="14" t="s">
        <v>4</v>
      </c>
    </row>
    <row r="14" spans="2:37" ht="30.75" customHeight="1" x14ac:dyDescent="0.15">
      <c r="O14" s="11"/>
      <c r="P14" s="11"/>
      <c r="Q14" s="11"/>
      <c r="R14" s="11"/>
      <c r="S14" s="11"/>
      <c r="T14" s="11"/>
      <c r="U14" s="12" t="s">
        <v>11</v>
      </c>
      <c r="V14" s="13"/>
      <c r="W14" s="13"/>
      <c r="X14" s="14"/>
      <c r="Y14" s="17" t="str">
        <f>IF($AK$5=1,1,"")</f>
        <v/>
      </c>
      <c r="Z14" s="16"/>
      <c r="AA14" s="16"/>
      <c r="AB14" s="16"/>
      <c r="AC14" s="16"/>
      <c r="AD14" s="16"/>
      <c r="AE14" s="16"/>
      <c r="AF14" s="16"/>
      <c r="AG14" s="16"/>
      <c r="AH14" s="18"/>
    </row>
    <row r="15" spans="2:37" ht="15.75" customHeight="1" x14ac:dyDescent="0.15">
      <c r="O15" s="11"/>
      <c r="P15" s="19"/>
      <c r="Q15" s="19"/>
      <c r="R15" s="19"/>
      <c r="S15" s="19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7" spans="1:35" ht="26.25" customHeight="1" x14ac:dyDescent="0.15">
      <c r="B17" s="3" t="s">
        <v>12</v>
      </c>
    </row>
    <row r="18" spans="1:35" ht="45.75" customHeight="1" x14ac:dyDescent="0.15">
      <c r="A18" s="11"/>
      <c r="B18" s="20" t="s">
        <v>13</v>
      </c>
      <c r="C18" s="21"/>
      <c r="D18" s="21"/>
      <c r="E18" s="21"/>
      <c r="F18" s="22"/>
      <c r="G18" s="22"/>
      <c r="H18" s="23"/>
      <c r="I18" s="24" t="str">
        <f>IF($AK$5=1,"○　○　F　C","")</f>
        <v/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11"/>
    </row>
    <row r="19" spans="1:35" ht="42" customHeight="1" x14ac:dyDescent="0.15">
      <c r="A19" s="11"/>
      <c r="B19" s="27" t="s">
        <v>14</v>
      </c>
      <c r="C19" s="28"/>
      <c r="D19" s="28"/>
      <c r="E19" s="28"/>
      <c r="F19" s="28"/>
      <c r="G19" s="29"/>
      <c r="H19" s="30"/>
      <c r="I19" s="31" t="str">
        <f>IF($AK$5=1,"　◇　◇　◇　◇","")</f>
        <v/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8"/>
      <c r="U19" s="32" t="s">
        <v>15</v>
      </c>
      <c r="V19" s="33"/>
      <c r="W19" s="34"/>
      <c r="X19" s="35" t="str">
        <f>IF($AK$5=1,"×××-××××","")</f>
        <v/>
      </c>
      <c r="Y19" s="36"/>
      <c r="Z19" s="36"/>
      <c r="AA19" s="36"/>
      <c r="AB19" s="36"/>
      <c r="AC19" s="36"/>
      <c r="AD19" s="36"/>
      <c r="AE19" s="36"/>
      <c r="AF19" s="36"/>
      <c r="AG19" s="36"/>
      <c r="AH19" s="37"/>
      <c r="AI19" s="11"/>
    </row>
    <row r="20" spans="1:35" ht="17.25" customHeight="1" x14ac:dyDescent="0.15">
      <c r="A20" s="11"/>
      <c r="B20" s="38"/>
      <c r="C20" s="39"/>
      <c r="D20" s="39"/>
      <c r="E20" s="39"/>
      <c r="F20" s="39"/>
      <c r="G20" s="40"/>
      <c r="H20" s="41"/>
      <c r="I20" s="42"/>
      <c r="J20" s="43" t="s">
        <v>16</v>
      </c>
      <c r="K20" s="44" t="str">
        <f>IF($AK$5=1,565,"")</f>
        <v/>
      </c>
      <c r="L20" s="45"/>
      <c r="M20" s="45"/>
      <c r="N20" s="46" t="s">
        <v>17</v>
      </c>
      <c r="O20" s="47"/>
      <c r="P20" s="48"/>
      <c r="Q20" s="48"/>
      <c r="R20" s="48"/>
      <c r="S20" s="46"/>
      <c r="T20" s="46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9"/>
      <c r="AI20" s="11"/>
    </row>
    <row r="21" spans="1:35" ht="27" customHeight="1" x14ac:dyDescent="0.15">
      <c r="A21" s="11"/>
      <c r="B21" s="50" t="s">
        <v>18</v>
      </c>
      <c r="C21" s="51"/>
      <c r="D21" s="51"/>
      <c r="E21" s="51"/>
      <c r="F21" s="51"/>
      <c r="G21" s="52"/>
      <c r="H21" s="53"/>
      <c r="I21" s="54" t="str">
        <f>IF($AK$5=1,"吹田市・・・・・","")</f>
        <v/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6"/>
      <c r="AI21" s="11"/>
    </row>
    <row r="22" spans="1:35" ht="39.75" customHeight="1" x14ac:dyDescent="0.15">
      <c r="A22" s="11"/>
      <c r="B22" s="57" t="s">
        <v>19</v>
      </c>
      <c r="C22" s="58"/>
      <c r="D22" s="58"/>
      <c r="E22" s="58"/>
      <c r="F22" s="58"/>
      <c r="G22" s="58"/>
      <c r="H22" s="59"/>
      <c r="I22" s="60" t="s">
        <v>20</v>
      </c>
      <c r="J22" s="45"/>
      <c r="K22" s="45"/>
      <c r="L22" s="45"/>
      <c r="M22" s="45"/>
      <c r="N22" s="61"/>
      <c r="O22" s="62" t="s">
        <v>21</v>
      </c>
      <c r="P22" s="63"/>
      <c r="Q22" s="63"/>
      <c r="R22" s="64"/>
      <c r="S22" s="62" t="s">
        <v>22</v>
      </c>
      <c r="T22" s="63"/>
      <c r="U22" s="63"/>
      <c r="V22" s="64"/>
      <c r="W22" s="62" t="s">
        <v>23</v>
      </c>
      <c r="X22" s="63"/>
      <c r="Y22" s="63"/>
      <c r="Z22" s="64"/>
      <c r="AA22" s="62" t="s">
        <v>24</v>
      </c>
      <c r="AB22" s="63"/>
      <c r="AC22" s="63"/>
      <c r="AD22" s="64"/>
      <c r="AE22" s="63" t="s">
        <v>25</v>
      </c>
      <c r="AF22" s="63"/>
      <c r="AG22" s="63"/>
      <c r="AH22" s="64"/>
      <c r="AI22" s="11"/>
    </row>
    <row r="23" spans="1:35" ht="39.75" customHeight="1" x14ac:dyDescent="0.15">
      <c r="A23" s="11"/>
      <c r="B23" s="65"/>
      <c r="C23" s="66"/>
      <c r="D23" s="66"/>
      <c r="E23" s="66"/>
      <c r="F23" s="66"/>
      <c r="G23" s="66"/>
      <c r="H23" s="67"/>
      <c r="I23" s="68"/>
      <c r="J23" s="69"/>
      <c r="K23" s="69"/>
      <c r="L23" s="69"/>
      <c r="M23" s="69"/>
      <c r="N23" s="70"/>
      <c r="O23" s="71" t="str">
        <f>IF($AK$5=1,20,"")</f>
        <v/>
      </c>
      <c r="P23" s="72"/>
      <c r="Q23" s="72"/>
      <c r="R23" s="73" t="s">
        <v>26</v>
      </c>
      <c r="S23" s="71"/>
      <c r="T23" s="72"/>
      <c r="U23" s="72"/>
      <c r="V23" s="73" t="s">
        <v>26</v>
      </c>
      <c r="W23" s="71"/>
      <c r="X23" s="72"/>
      <c r="Y23" s="72"/>
      <c r="Z23" s="73" t="s">
        <v>26</v>
      </c>
      <c r="AA23" s="71" t="str">
        <f>IF($AK$5=1,3,"")</f>
        <v/>
      </c>
      <c r="AB23" s="72"/>
      <c r="AC23" s="72"/>
      <c r="AD23" s="73" t="s">
        <v>26</v>
      </c>
      <c r="AE23" s="71" t="str">
        <f>IF(SUM(K23:AD23)=0,"",SUM(K23:AD23))</f>
        <v/>
      </c>
      <c r="AF23" s="72"/>
      <c r="AG23" s="72"/>
      <c r="AH23" s="73" t="s">
        <v>26</v>
      </c>
      <c r="AI23" s="11"/>
    </row>
    <row r="24" spans="1:35" ht="39.75" customHeight="1" x14ac:dyDescent="0.15">
      <c r="A24" s="11"/>
      <c r="B24" s="57" t="s">
        <v>27</v>
      </c>
      <c r="C24" s="74"/>
      <c r="D24" s="74"/>
      <c r="E24" s="74"/>
      <c r="F24" s="74"/>
      <c r="G24" s="74"/>
      <c r="H24" s="75"/>
      <c r="I24" s="76"/>
      <c r="J24" s="63" t="s">
        <v>28</v>
      </c>
      <c r="K24" s="63"/>
      <c r="L24" s="33"/>
      <c r="M24" s="63"/>
      <c r="N24" s="63"/>
      <c r="O24" s="63"/>
      <c r="P24" s="63"/>
      <c r="Q24" s="77"/>
      <c r="R24" s="78"/>
      <c r="S24" s="63" t="s">
        <v>29</v>
      </c>
      <c r="T24" s="63"/>
      <c r="U24" s="33"/>
      <c r="V24" s="63"/>
      <c r="W24" s="63"/>
      <c r="X24" s="63"/>
      <c r="Y24" s="63"/>
      <c r="Z24" s="77"/>
      <c r="AA24" s="15"/>
      <c r="AB24" s="15"/>
      <c r="AC24" s="63" t="s">
        <v>25</v>
      </c>
      <c r="AD24" s="63"/>
      <c r="AE24" s="63"/>
      <c r="AF24" s="63"/>
      <c r="AG24" s="13"/>
      <c r="AH24" s="14"/>
      <c r="AI24" s="11"/>
    </row>
    <row r="25" spans="1:35" ht="39.75" customHeight="1" x14ac:dyDescent="0.15">
      <c r="A25" s="11"/>
      <c r="B25" s="79"/>
      <c r="C25" s="80"/>
      <c r="D25" s="80"/>
      <c r="E25" s="80"/>
      <c r="F25" s="80"/>
      <c r="G25" s="80"/>
      <c r="H25" s="81"/>
      <c r="I25" s="82" t="str">
        <f>IF($AK$5=1,17,"")</f>
        <v/>
      </c>
      <c r="J25" s="83"/>
      <c r="K25" s="83"/>
      <c r="L25" s="83"/>
      <c r="M25" s="83"/>
      <c r="N25" s="83"/>
      <c r="O25" s="83"/>
      <c r="P25" s="84" t="s">
        <v>26</v>
      </c>
      <c r="Q25" s="85"/>
      <c r="R25" s="82" t="str">
        <f>IF($AK$5=1,6,"")</f>
        <v/>
      </c>
      <c r="S25" s="83"/>
      <c r="T25" s="83"/>
      <c r="U25" s="83"/>
      <c r="V25" s="83"/>
      <c r="W25" s="83"/>
      <c r="X25" s="83"/>
      <c r="Y25" s="84" t="s">
        <v>26</v>
      </c>
      <c r="Z25" s="85"/>
      <c r="AA25" s="86" t="str">
        <f>IF(SUM(I25:Z25)=0,"",SUM(I25:Z25))</f>
        <v/>
      </c>
      <c r="AB25" s="87"/>
      <c r="AC25" s="87"/>
      <c r="AD25" s="87"/>
      <c r="AE25" s="87"/>
      <c r="AF25" s="87"/>
      <c r="AG25" s="84" t="s">
        <v>26</v>
      </c>
      <c r="AH25" s="85"/>
      <c r="AI25" s="11"/>
    </row>
    <row r="26" spans="1:35" ht="39.75" customHeight="1" x14ac:dyDescent="0.15">
      <c r="A26" s="11"/>
      <c r="B26" s="88" t="s">
        <v>30</v>
      </c>
      <c r="C26" s="74"/>
      <c r="D26" s="74"/>
      <c r="E26" s="74"/>
      <c r="F26" s="74"/>
      <c r="G26" s="74"/>
      <c r="H26" s="75"/>
      <c r="I26" s="89"/>
      <c r="J26" s="29" t="str">
        <f>IF($AK$5=1,"■","□")</f>
        <v>□</v>
      </c>
      <c r="K26" s="90"/>
      <c r="L26" s="90" t="s">
        <v>31</v>
      </c>
      <c r="M26" s="90"/>
      <c r="N26" s="90"/>
      <c r="O26" s="90"/>
      <c r="P26" s="91" t="s">
        <v>32</v>
      </c>
      <c r="Q26" s="90" t="s">
        <v>33</v>
      </c>
      <c r="S26" s="90"/>
      <c r="T26" s="13"/>
      <c r="U26" s="13"/>
      <c r="V26" s="91" t="s">
        <v>32</v>
      </c>
      <c r="W26" s="13" t="s">
        <v>34</v>
      </c>
      <c r="X26" s="13"/>
      <c r="Y26" s="13"/>
      <c r="Z26" s="13" t="s">
        <v>35</v>
      </c>
      <c r="AA26" s="92"/>
      <c r="AB26" s="92"/>
      <c r="AC26" s="92"/>
      <c r="AD26" s="92"/>
      <c r="AE26" s="92"/>
      <c r="AF26" s="92"/>
      <c r="AG26" s="92"/>
      <c r="AH26" s="14" t="s">
        <v>36</v>
      </c>
      <c r="AI26" s="11"/>
    </row>
    <row r="27" spans="1:35" ht="39.75" customHeight="1" x14ac:dyDescent="0.15">
      <c r="A27" s="11"/>
      <c r="B27" s="93" t="s">
        <v>37</v>
      </c>
      <c r="C27" s="94"/>
      <c r="D27" s="94"/>
      <c r="E27" s="94"/>
      <c r="F27" s="94"/>
      <c r="G27" s="29"/>
      <c r="H27" s="30"/>
      <c r="I27" s="29"/>
      <c r="J27" s="94" t="str">
        <f>IF($AK$5=1,"■","□")</f>
        <v>□</v>
      </c>
      <c r="K27" s="90"/>
      <c r="L27" s="90" t="s">
        <v>38</v>
      </c>
      <c r="M27" s="90"/>
      <c r="N27" s="90"/>
      <c r="O27" s="90"/>
      <c r="P27" s="90"/>
      <c r="Q27" s="90" t="s">
        <v>32</v>
      </c>
      <c r="R27" s="90"/>
      <c r="S27" s="90" t="s">
        <v>39</v>
      </c>
      <c r="T27" s="90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6"/>
      <c r="AI27" s="11"/>
    </row>
    <row r="28" spans="1:35" ht="39.75" customHeight="1" x14ac:dyDescent="0.15">
      <c r="A28" s="11"/>
      <c r="B28" s="93" t="s">
        <v>40</v>
      </c>
      <c r="C28" s="94"/>
      <c r="D28" s="94"/>
      <c r="E28" s="94"/>
      <c r="F28" s="94"/>
      <c r="G28" s="29"/>
      <c r="H28" s="30"/>
      <c r="I28" s="29"/>
      <c r="J28" s="94" t="str">
        <f>IF($AK$5=1,"■","□")</f>
        <v>□</v>
      </c>
      <c r="K28" s="90"/>
      <c r="L28" s="90" t="s">
        <v>38</v>
      </c>
      <c r="M28" s="90" t="s">
        <v>41</v>
      </c>
      <c r="N28" s="90"/>
      <c r="O28" s="90"/>
      <c r="P28" s="90"/>
      <c r="Q28" s="90"/>
      <c r="R28" s="97" t="str">
        <f>IF($AK$5=1,900,"")</f>
        <v/>
      </c>
      <c r="S28" s="97"/>
      <c r="T28" s="97"/>
      <c r="U28" s="97"/>
      <c r="V28" s="97"/>
      <c r="W28" s="13" t="s">
        <v>42</v>
      </c>
      <c r="X28" s="13" t="s">
        <v>36</v>
      </c>
      <c r="Y28" s="95"/>
      <c r="Z28" s="95"/>
      <c r="AA28" s="95"/>
      <c r="AB28" s="13" t="s">
        <v>32</v>
      </c>
      <c r="AC28" s="13"/>
      <c r="AD28" s="13" t="s">
        <v>39</v>
      </c>
      <c r="AE28" s="95"/>
      <c r="AF28" s="95"/>
      <c r="AG28" s="95"/>
      <c r="AH28" s="96"/>
      <c r="AI28" s="11"/>
    </row>
    <row r="29" spans="1:35" ht="24" customHeight="1" x14ac:dyDescent="0.15">
      <c r="A29" s="11"/>
      <c r="B29" s="98"/>
      <c r="C29" s="99" t="s">
        <v>43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1"/>
      <c r="AI29" s="11"/>
    </row>
    <row r="30" spans="1:35" ht="24" customHeight="1" x14ac:dyDescent="0.15">
      <c r="A30" s="11"/>
      <c r="B30" s="98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1"/>
      <c r="AI30" s="11"/>
    </row>
    <row r="31" spans="1:35" ht="24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7.25" x14ac:dyDescent="0.15">
      <c r="A32" s="11"/>
      <c r="B32" s="11"/>
      <c r="C32" s="10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24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1"/>
      <c r="AI34" s="11"/>
    </row>
    <row r="35" spans="1:35" ht="24.7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04"/>
      <c r="Z35" s="19"/>
      <c r="AA35" s="19"/>
      <c r="AB35" s="19"/>
      <c r="AC35" s="19"/>
      <c r="AD35" s="19"/>
      <c r="AE35" s="19"/>
      <c r="AF35" s="19"/>
      <c r="AG35" s="19"/>
      <c r="AH35" s="11"/>
      <c r="AI35" s="11"/>
    </row>
    <row r="36" spans="1:35" ht="91.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ht="91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91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t="91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91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91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ht="91.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</sheetData>
  <mergeCells count="26">
    <mergeCell ref="R28:V28"/>
    <mergeCell ref="AE23:AG23"/>
    <mergeCell ref="B24:H25"/>
    <mergeCell ref="I25:O25"/>
    <mergeCell ref="R25:X25"/>
    <mergeCell ref="AA25:AF25"/>
    <mergeCell ref="B26:H26"/>
    <mergeCell ref="AA26:AG26"/>
    <mergeCell ref="B22:H23"/>
    <mergeCell ref="I22:N23"/>
    <mergeCell ref="O23:Q23"/>
    <mergeCell ref="S23:U23"/>
    <mergeCell ref="W23:Y23"/>
    <mergeCell ref="AA23:AC23"/>
    <mergeCell ref="I18:AH18"/>
    <mergeCell ref="I19:T19"/>
    <mergeCell ref="X19:AH19"/>
    <mergeCell ref="K20:M20"/>
    <mergeCell ref="O20:R20"/>
    <mergeCell ref="I21:AH21"/>
    <mergeCell ref="E5:F5"/>
    <mergeCell ref="C7:J8"/>
    <mergeCell ref="K7:AH8"/>
    <mergeCell ref="AC13:AD13"/>
    <mergeCell ref="AF13:AG13"/>
    <mergeCell ref="Y14:AH14"/>
  </mergeCells>
  <phoneticPr fontId="1"/>
  <pageMargins left="0.70866141732283472" right="0.4724409448818898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2"/>
  <sheetViews>
    <sheetView tabSelected="1" topLeftCell="A19" workbookViewId="0">
      <selection activeCell="AK25" sqref="AK25"/>
    </sheetView>
  </sheetViews>
  <sheetFormatPr defaultRowHeight="13.5" x14ac:dyDescent="0.15"/>
  <cols>
    <col min="1" max="35" width="2.625" customWidth="1"/>
  </cols>
  <sheetData>
    <row r="1" spans="2:37" x14ac:dyDescent="0.15">
      <c r="AH1" s="1" t="s">
        <v>0</v>
      </c>
    </row>
    <row r="2" spans="2:37" x14ac:dyDescent="0.15">
      <c r="AH2" s="1"/>
    </row>
    <row r="3" spans="2:37" x14ac:dyDescent="0.15">
      <c r="AA3" t="s">
        <v>1</v>
      </c>
      <c r="AC3" s="2" t="str">
        <f>IF($AK$5="","",VLOOKUP([1]共通差込元!$T$2,[1]共通差込元!$A$2:$Q$7,17,FALSE))</f>
        <v/>
      </c>
      <c r="AD3" t="s">
        <v>2</v>
      </c>
      <c r="AE3" t="str">
        <f>IF($AK$5=1,"〇","")</f>
        <v/>
      </c>
      <c r="AF3" t="s">
        <v>3</v>
      </c>
      <c r="AG3" t="str">
        <f>IF($AK$5=1,"〇","")</f>
        <v/>
      </c>
      <c r="AH3" t="s">
        <v>4</v>
      </c>
    </row>
    <row r="4" spans="2:37" x14ac:dyDescent="0.15">
      <c r="AK4" t="s">
        <v>5</v>
      </c>
    </row>
    <row r="5" spans="2:37" ht="14.25" x14ac:dyDescent="0.15">
      <c r="C5" s="3" t="s">
        <v>1</v>
      </c>
      <c r="E5" s="4" t="s">
        <v>45</v>
      </c>
      <c r="F5" s="4"/>
      <c r="G5" s="3" t="s">
        <v>6</v>
      </c>
      <c r="AK5" s="5"/>
    </row>
    <row r="7" spans="2:37" ht="19.5" customHeight="1" x14ac:dyDescent="0.15">
      <c r="C7" s="6" t="s">
        <v>46</v>
      </c>
      <c r="D7" s="6"/>
      <c r="E7" s="6"/>
      <c r="F7" s="6"/>
      <c r="G7" s="6"/>
      <c r="H7" s="6"/>
      <c r="I7" s="6"/>
      <c r="J7" s="6"/>
      <c r="K7" s="7" t="s">
        <v>7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2:37" ht="19.5" customHeight="1" x14ac:dyDescent="0.15">
      <c r="C8" s="9"/>
      <c r="D8" s="9"/>
      <c r="E8" s="9"/>
      <c r="F8" s="9"/>
      <c r="G8" s="9"/>
      <c r="H8" s="9"/>
      <c r="I8" s="9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10" spans="2:37" ht="14.25" x14ac:dyDescent="0.15">
      <c r="B10" s="3" t="s">
        <v>8</v>
      </c>
    </row>
    <row r="11" spans="2:37" x14ac:dyDescent="0.15"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2:37" ht="30.75" customHeight="1" x14ac:dyDescent="0.15"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2:37" ht="30.75" customHeight="1" x14ac:dyDescent="0.15">
      <c r="O13" s="11"/>
      <c r="P13" s="11"/>
      <c r="Q13" s="11"/>
      <c r="R13" s="11"/>
      <c r="S13" s="11"/>
      <c r="T13" s="11"/>
      <c r="U13" s="12" t="s">
        <v>9</v>
      </c>
      <c r="V13" s="13"/>
      <c r="W13" s="13"/>
      <c r="X13" s="14"/>
      <c r="Y13" s="12" t="s">
        <v>10</v>
      </c>
      <c r="Z13" s="13"/>
      <c r="AA13" s="15" t="s">
        <v>45</v>
      </c>
      <c r="AB13" s="13" t="s">
        <v>2</v>
      </c>
      <c r="AC13" s="16" t="s">
        <v>44</v>
      </c>
      <c r="AD13" s="16"/>
      <c r="AE13" s="13" t="s">
        <v>3</v>
      </c>
      <c r="AF13" s="16" t="s">
        <v>44</v>
      </c>
      <c r="AG13" s="16"/>
      <c r="AH13" s="14" t="s">
        <v>4</v>
      </c>
    </row>
    <row r="14" spans="2:37" ht="30.75" customHeight="1" x14ac:dyDescent="0.15">
      <c r="O14" s="11"/>
      <c r="P14" s="11"/>
      <c r="Q14" s="11"/>
      <c r="R14" s="11"/>
      <c r="S14" s="11"/>
      <c r="T14" s="11"/>
      <c r="U14" s="12" t="s">
        <v>11</v>
      </c>
      <c r="V14" s="13"/>
      <c r="W14" s="13"/>
      <c r="X14" s="14"/>
      <c r="Y14" s="17">
        <v>1</v>
      </c>
      <c r="Z14" s="16"/>
      <c r="AA14" s="16"/>
      <c r="AB14" s="16"/>
      <c r="AC14" s="16"/>
      <c r="AD14" s="16"/>
      <c r="AE14" s="16"/>
      <c r="AF14" s="16"/>
      <c r="AG14" s="16"/>
      <c r="AH14" s="18"/>
    </row>
    <row r="15" spans="2:37" ht="15.75" customHeight="1" x14ac:dyDescent="0.15">
      <c r="O15" s="11"/>
      <c r="P15" s="19"/>
      <c r="Q15" s="19"/>
      <c r="R15" s="19"/>
      <c r="S15" s="19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7" spans="1:35" ht="26.25" customHeight="1" x14ac:dyDescent="0.15">
      <c r="B17" s="3" t="s">
        <v>12</v>
      </c>
    </row>
    <row r="18" spans="1:35" ht="45.75" customHeight="1" x14ac:dyDescent="0.15">
      <c r="A18" s="11"/>
      <c r="B18" s="20" t="s">
        <v>13</v>
      </c>
      <c r="C18" s="21"/>
      <c r="D18" s="21"/>
      <c r="E18" s="21"/>
      <c r="F18" s="22"/>
      <c r="G18" s="22"/>
      <c r="H18" s="23"/>
      <c r="I18" s="24" t="s">
        <v>47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11"/>
    </row>
    <row r="19" spans="1:35" ht="42" customHeight="1" x14ac:dyDescent="0.15">
      <c r="A19" s="11"/>
      <c r="B19" s="27" t="s">
        <v>14</v>
      </c>
      <c r="C19" s="28"/>
      <c r="D19" s="28"/>
      <c r="E19" s="28"/>
      <c r="F19" s="28"/>
      <c r="G19" s="29"/>
      <c r="H19" s="30"/>
      <c r="I19" s="31" t="s">
        <v>48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8"/>
      <c r="U19" s="32" t="s">
        <v>15</v>
      </c>
      <c r="V19" s="33"/>
      <c r="W19" s="34"/>
      <c r="X19" s="35" t="str">
        <f>IF($AK$5=1,"×××-××××","")</f>
        <v/>
      </c>
      <c r="Y19" s="36"/>
      <c r="Z19" s="36"/>
      <c r="AA19" s="36"/>
      <c r="AB19" s="36"/>
      <c r="AC19" s="36"/>
      <c r="AD19" s="36"/>
      <c r="AE19" s="36"/>
      <c r="AF19" s="36"/>
      <c r="AG19" s="36"/>
      <c r="AH19" s="37"/>
      <c r="AI19" s="11"/>
    </row>
    <row r="20" spans="1:35" ht="17.25" customHeight="1" x14ac:dyDescent="0.15">
      <c r="A20" s="11"/>
      <c r="B20" s="38"/>
      <c r="C20" s="39"/>
      <c r="D20" s="39"/>
      <c r="E20" s="39"/>
      <c r="F20" s="39"/>
      <c r="G20" s="40"/>
      <c r="H20" s="41"/>
      <c r="I20" s="42"/>
      <c r="J20" s="43" t="s">
        <v>16</v>
      </c>
      <c r="K20" s="44">
        <v>565</v>
      </c>
      <c r="L20" s="45"/>
      <c r="M20" s="45"/>
      <c r="N20" s="46" t="s">
        <v>17</v>
      </c>
      <c r="O20" s="47" t="s">
        <v>49</v>
      </c>
      <c r="P20" s="48"/>
      <c r="Q20" s="48"/>
      <c r="R20" s="48"/>
      <c r="S20" s="46"/>
      <c r="T20" s="46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9"/>
      <c r="AI20" s="11"/>
    </row>
    <row r="21" spans="1:35" ht="27" customHeight="1" x14ac:dyDescent="0.15">
      <c r="A21" s="11"/>
      <c r="B21" s="50" t="s">
        <v>18</v>
      </c>
      <c r="C21" s="51"/>
      <c r="D21" s="51"/>
      <c r="E21" s="51"/>
      <c r="F21" s="51"/>
      <c r="G21" s="52"/>
      <c r="H21" s="53"/>
      <c r="I21" s="54" t="s">
        <v>50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6"/>
      <c r="AI21" s="11"/>
    </row>
    <row r="22" spans="1:35" ht="39.75" customHeight="1" x14ac:dyDescent="0.15">
      <c r="A22" s="11"/>
      <c r="B22" s="57" t="s">
        <v>19</v>
      </c>
      <c r="C22" s="58"/>
      <c r="D22" s="58"/>
      <c r="E22" s="58"/>
      <c r="F22" s="58"/>
      <c r="G22" s="58"/>
      <c r="H22" s="59"/>
      <c r="I22" s="60" t="s">
        <v>20</v>
      </c>
      <c r="J22" s="45"/>
      <c r="K22" s="45"/>
      <c r="L22" s="45"/>
      <c r="M22" s="45"/>
      <c r="N22" s="61"/>
      <c r="O22" s="62" t="s">
        <v>21</v>
      </c>
      <c r="P22" s="63"/>
      <c r="Q22" s="63"/>
      <c r="R22" s="64"/>
      <c r="S22" s="62" t="s">
        <v>22</v>
      </c>
      <c r="T22" s="63"/>
      <c r="U22" s="63"/>
      <c r="V22" s="64"/>
      <c r="W22" s="62" t="s">
        <v>23</v>
      </c>
      <c r="X22" s="63"/>
      <c r="Y22" s="63"/>
      <c r="Z22" s="64"/>
      <c r="AA22" s="62" t="s">
        <v>24</v>
      </c>
      <c r="AB22" s="63"/>
      <c r="AC22" s="63"/>
      <c r="AD22" s="64"/>
      <c r="AE22" s="63" t="s">
        <v>25</v>
      </c>
      <c r="AF22" s="63"/>
      <c r="AG22" s="63"/>
      <c r="AH22" s="64"/>
      <c r="AI22" s="11"/>
    </row>
    <row r="23" spans="1:35" ht="39.75" customHeight="1" x14ac:dyDescent="0.15">
      <c r="A23" s="11"/>
      <c r="B23" s="65"/>
      <c r="C23" s="66"/>
      <c r="D23" s="66"/>
      <c r="E23" s="66"/>
      <c r="F23" s="66"/>
      <c r="G23" s="66"/>
      <c r="H23" s="67"/>
      <c r="I23" s="68"/>
      <c r="J23" s="69"/>
      <c r="K23" s="69"/>
      <c r="L23" s="69"/>
      <c r="M23" s="69"/>
      <c r="N23" s="70"/>
      <c r="O23" s="71">
        <v>3</v>
      </c>
      <c r="P23" s="72"/>
      <c r="Q23" s="72"/>
      <c r="R23" s="73" t="s">
        <v>26</v>
      </c>
      <c r="S23" s="71">
        <v>5</v>
      </c>
      <c r="T23" s="72"/>
      <c r="U23" s="72"/>
      <c r="V23" s="73" t="s">
        <v>26</v>
      </c>
      <c r="W23" s="71">
        <v>6</v>
      </c>
      <c r="X23" s="72"/>
      <c r="Y23" s="72"/>
      <c r="Z23" s="73" t="s">
        <v>26</v>
      </c>
      <c r="AA23" s="71">
        <v>15</v>
      </c>
      <c r="AB23" s="72"/>
      <c r="AC23" s="72"/>
      <c r="AD23" s="73" t="s">
        <v>26</v>
      </c>
      <c r="AE23" s="71">
        <f>IF(SUM(K23:AD23)=0,"",SUM(K23:AD23))</f>
        <v>29</v>
      </c>
      <c r="AF23" s="72"/>
      <c r="AG23" s="72"/>
      <c r="AH23" s="73" t="s">
        <v>26</v>
      </c>
      <c r="AI23" s="11"/>
    </row>
    <row r="24" spans="1:35" ht="39.75" customHeight="1" x14ac:dyDescent="0.15">
      <c r="A24" s="11"/>
      <c r="B24" s="57" t="s">
        <v>27</v>
      </c>
      <c r="C24" s="74"/>
      <c r="D24" s="74"/>
      <c r="E24" s="74"/>
      <c r="F24" s="74"/>
      <c r="G24" s="74"/>
      <c r="H24" s="75"/>
      <c r="I24" s="76"/>
      <c r="J24" s="63" t="s">
        <v>28</v>
      </c>
      <c r="K24" s="63"/>
      <c r="L24" s="33"/>
      <c r="M24" s="63"/>
      <c r="N24" s="63"/>
      <c r="O24" s="63"/>
      <c r="P24" s="63"/>
      <c r="Q24" s="77"/>
      <c r="R24" s="78"/>
      <c r="S24" s="63" t="s">
        <v>29</v>
      </c>
      <c r="T24" s="63"/>
      <c r="U24" s="33"/>
      <c r="V24" s="63"/>
      <c r="W24" s="63"/>
      <c r="X24" s="63"/>
      <c r="Y24" s="63"/>
      <c r="Z24" s="77"/>
      <c r="AA24" s="15"/>
      <c r="AB24" s="15"/>
      <c r="AC24" s="63" t="s">
        <v>25</v>
      </c>
      <c r="AD24" s="63"/>
      <c r="AE24" s="63"/>
      <c r="AF24" s="63"/>
      <c r="AG24" s="13"/>
      <c r="AH24" s="14"/>
      <c r="AI24" s="11"/>
    </row>
    <row r="25" spans="1:35" ht="39.75" customHeight="1" x14ac:dyDescent="0.15">
      <c r="A25" s="11"/>
      <c r="B25" s="79"/>
      <c r="C25" s="80"/>
      <c r="D25" s="80"/>
      <c r="E25" s="80"/>
      <c r="F25" s="80"/>
      <c r="G25" s="80"/>
      <c r="H25" s="81"/>
      <c r="I25" s="82">
        <v>14</v>
      </c>
      <c r="J25" s="83"/>
      <c r="K25" s="83"/>
      <c r="L25" s="83"/>
      <c r="M25" s="83"/>
      <c r="N25" s="83"/>
      <c r="O25" s="83"/>
      <c r="P25" s="84" t="s">
        <v>26</v>
      </c>
      <c r="Q25" s="85"/>
      <c r="R25" s="82">
        <v>15</v>
      </c>
      <c r="S25" s="83"/>
      <c r="T25" s="83"/>
      <c r="U25" s="83"/>
      <c r="V25" s="83"/>
      <c r="W25" s="83"/>
      <c r="X25" s="83"/>
      <c r="Y25" s="84" t="s">
        <v>26</v>
      </c>
      <c r="Z25" s="85"/>
      <c r="AA25" s="86">
        <f>IF(SUM(I25:Z25)=0,"",SUM(I25:Z25))</f>
        <v>29</v>
      </c>
      <c r="AB25" s="87"/>
      <c r="AC25" s="87"/>
      <c r="AD25" s="87"/>
      <c r="AE25" s="87"/>
      <c r="AF25" s="87"/>
      <c r="AG25" s="84" t="s">
        <v>26</v>
      </c>
      <c r="AH25" s="85"/>
      <c r="AI25" s="11"/>
    </row>
    <row r="26" spans="1:35" ht="39.75" customHeight="1" x14ac:dyDescent="0.15">
      <c r="A26" s="11"/>
      <c r="B26" s="88" t="s">
        <v>30</v>
      </c>
      <c r="C26" s="74"/>
      <c r="D26" s="74"/>
      <c r="E26" s="74"/>
      <c r="F26" s="74"/>
      <c r="G26" s="74"/>
      <c r="H26" s="75"/>
      <c r="I26" s="89"/>
      <c r="J26" s="29" t="str">
        <f>IF($AK$5=1,"■","□")</f>
        <v>□</v>
      </c>
      <c r="K26" s="90"/>
      <c r="L26" s="90" t="s">
        <v>31</v>
      </c>
      <c r="M26" s="90"/>
      <c r="N26" s="90"/>
      <c r="O26" s="90"/>
      <c r="P26" s="91" t="s">
        <v>51</v>
      </c>
      <c r="Q26" s="90" t="s">
        <v>33</v>
      </c>
      <c r="S26" s="90"/>
      <c r="T26" s="13"/>
      <c r="U26" s="13"/>
      <c r="V26" s="91" t="s">
        <v>32</v>
      </c>
      <c r="W26" s="13" t="s">
        <v>34</v>
      </c>
      <c r="X26" s="13"/>
      <c r="Y26" s="13"/>
      <c r="Z26" s="13" t="s">
        <v>35</v>
      </c>
      <c r="AA26" s="92"/>
      <c r="AB26" s="92"/>
      <c r="AC26" s="92"/>
      <c r="AD26" s="92"/>
      <c r="AE26" s="92"/>
      <c r="AF26" s="92"/>
      <c r="AG26" s="92"/>
      <c r="AH26" s="14" t="s">
        <v>36</v>
      </c>
      <c r="AI26" s="11"/>
    </row>
    <row r="27" spans="1:35" ht="39.75" customHeight="1" x14ac:dyDescent="0.15">
      <c r="A27" s="11"/>
      <c r="B27" s="93" t="s">
        <v>37</v>
      </c>
      <c r="C27" s="94"/>
      <c r="D27" s="94"/>
      <c r="E27" s="94"/>
      <c r="F27" s="94"/>
      <c r="G27" s="29"/>
      <c r="H27" s="30"/>
      <c r="I27" s="29"/>
      <c r="J27" s="94" t="s">
        <v>51</v>
      </c>
      <c r="K27" s="90"/>
      <c r="L27" s="90" t="s">
        <v>38</v>
      </c>
      <c r="M27" s="90"/>
      <c r="N27" s="90"/>
      <c r="O27" s="90"/>
      <c r="P27" s="90"/>
      <c r="Q27" s="90" t="s">
        <v>32</v>
      </c>
      <c r="R27" s="90"/>
      <c r="S27" s="90" t="s">
        <v>39</v>
      </c>
      <c r="T27" s="90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6"/>
      <c r="AI27" s="11"/>
    </row>
    <row r="28" spans="1:35" ht="39.75" customHeight="1" x14ac:dyDescent="0.15">
      <c r="A28" s="11"/>
      <c r="B28" s="93" t="s">
        <v>40</v>
      </c>
      <c r="C28" s="94"/>
      <c r="D28" s="94"/>
      <c r="E28" s="94"/>
      <c r="F28" s="94"/>
      <c r="G28" s="29"/>
      <c r="H28" s="30"/>
      <c r="I28" s="29"/>
      <c r="J28" s="94" t="s">
        <v>51</v>
      </c>
      <c r="K28" s="90"/>
      <c r="L28" s="90" t="s">
        <v>38</v>
      </c>
      <c r="M28" s="90" t="s">
        <v>41</v>
      </c>
      <c r="N28" s="90"/>
      <c r="O28" s="90"/>
      <c r="P28" s="90"/>
      <c r="Q28" s="90"/>
      <c r="R28" s="97" t="str">
        <f>IF($AK$5=1,900,"")</f>
        <v/>
      </c>
      <c r="S28" s="97"/>
      <c r="T28" s="97"/>
      <c r="U28" s="97"/>
      <c r="V28" s="97"/>
      <c r="W28" s="13" t="s">
        <v>42</v>
      </c>
      <c r="X28" s="13" t="s">
        <v>36</v>
      </c>
      <c r="Y28" s="95"/>
      <c r="Z28" s="95"/>
      <c r="AA28" s="95"/>
      <c r="AB28" s="13" t="s">
        <v>32</v>
      </c>
      <c r="AC28" s="13"/>
      <c r="AD28" s="13" t="s">
        <v>39</v>
      </c>
      <c r="AE28" s="95"/>
      <c r="AF28" s="95"/>
      <c r="AG28" s="95"/>
      <c r="AH28" s="96"/>
      <c r="AI28" s="11"/>
    </row>
    <row r="29" spans="1:35" ht="24" customHeight="1" x14ac:dyDescent="0.15">
      <c r="A29" s="11"/>
      <c r="B29" s="98"/>
      <c r="C29" s="99" t="s">
        <v>43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1"/>
      <c r="AI29" s="11"/>
    </row>
    <row r="30" spans="1:35" ht="24" customHeight="1" x14ac:dyDescent="0.15">
      <c r="A30" s="11"/>
      <c r="B30" s="98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1"/>
      <c r="AI30" s="11"/>
    </row>
    <row r="31" spans="1:35" ht="24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7.25" x14ac:dyDescent="0.15">
      <c r="A32" s="11"/>
      <c r="B32" s="11"/>
      <c r="C32" s="10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24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1"/>
      <c r="AI34" s="11"/>
    </row>
    <row r="35" spans="1:35" ht="24.7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04"/>
      <c r="Z35" s="19"/>
      <c r="AA35" s="19"/>
      <c r="AB35" s="19"/>
      <c r="AC35" s="19"/>
      <c r="AD35" s="19"/>
      <c r="AE35" s="19"/>
      <c r="AF35" s="19"/>
      <c r="AG35" s="19"/>
      <c r="AH35" s="11"/>
      <c r="AI35" s="11"/>
    </row>
    <row r="36" spans="1:35" ht="91.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ht="91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91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t="91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91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91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ht="91.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</sheetData>
  <mergeCells count="26">
    <mergeCell ref="R28:V28"/>
    <mergeCell ref="AE23:AG23"/>
    <mergeCell ref="B24:H25"/>
    <mergeCell ref="I25:O25"/>
    <mergeCell ref="R25:X25"/>
    <mergeCell ref="AA25:AF25"/>
    <mergeCell ref="B26:H26"/>
    <mergeCell ref="AA26:AG26"/>
    <mergeCell ref="B22:H23"/>
    <mergeCell ref="I22:N23"/>
    <mergeCell ref="O23:Q23"/>
    <mergeCell ref="S23:U23"/>
    <mergeCell ref="W23:Y23"/>
    <mergeCell ref="AA23:AC23"/>
    <mergeCell ref="I18:AH18"/>
    <mergeCell ref="I19:T19"/>
    <mergeCell ref="X19:AH19"/>
    <mergeCell ref="K20:M20"/>
    <mergeCell ref="O20:R20"/>
    <mergeCell ref="I21:AH21"/>
    <mergeCell ref="E5:F5"/>
    <mergeCell ref="C7:J8"/>
    <mergeCell ref="K7:AH8"/>
    <mergeCell ref="AC13:AD13"/>
    <mergeCell ref="AF13:AG13"/>
    <mergeCell ref="Y14:AH14"/>
  </mergeCells>
  <phoneticPr fontId="1"/>
  <pageMargins left="0.70866141732283472" right="0.4724409448818898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 (Ｒ7)</vt:lpstr>
      <vt:lpstr>様式4 記入例</vt:lpstr>
      <vt:lpstr>'様式4 (Ｒ7)'!Print_Area</vt:lpstr>
      <vt:lpstr>'様式4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　志江</dc:creator>
  <cp:lastModifiedBy>山橋　志江</cp:lastModifiedBy>
  <dcterms:created xsi:type="dcterms:W3CDTF">2025-03-14T09:57:40Z</dcterms:created>
  <dcterms:modified xsi:type="dcterms:W3CDTF">2025-03-14T10:03:33Z</dcterms:modified>
</cp:coreProperties>
</file>