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住まい法関係" sheetId="1" r:id="rId1"/>
  </sheets>
  <definedNames>
    <definedName name="_xlnm.Print_Area" localSheetId="0">'住まい法関係'!$A$2:$N$83</definedName>
    <definedName name="_xlnm.Print_Titles" localSheetId="0">'住まい法関係'!$7:$7</definedName>
  </definedNames>
  <calcPr fullCalcOnLoad="1"/>
</workbook>
</file>

<file path=xl/sharedStrings.xml><?xml version="1.0" encoding="utf-8"?>
<sst xmlns="http://schemas.openxmlformats.org/spreadsheetml/2006/main" count="273" uniqueCount="144">
  <si>
    <t>登録の基準</t>
  </si>
  <si>
    <t>誇大広告の禁止</t>
  </si>
  <si>
    <t>項目</t>
  </si>
  <si>
    <t>はい</t>
  </si>
  <si>
    <t>いいえ</t>
  </si>
  <si>
    <t>住宅名称</t>
  </si>
  <si>
    <t>住宅住所</t>
  </si>
  <si>
    <t>登録番号</t>
  </si>
  <si>
    <t>事業者名</t>
  </si>
  <si>
    <t>報告者名</t>
  </si>
  <si>
    <t>入居開始日</t>
  </si>
  <si>
    <t>帳簿の備付け等</t>
  </si>
  <si>
    <t>□</t>
  </si>
  <si>
    <t>①各居住部分の床面積を変更した。</t>
  </si>
  <si>
    <t>・２５平方メートル以上あり、問題ない。</t>
  </si>
  <si>
    <t>法7条</t>
  </si>
  <si>
    <t>・床面積は１８平方メートル以上ある。</t>
  </si>
  <si>
    <t>・登録基準を満たしている。</t>
  </si>
  <si>
    <t>法1条</t>
  </si>
  <si>
    <t>③ﾊﾞﾘｱﾌﾘｰ構造（加齢対応構造等）を変更した。</t>
  </si>
  <si>
    <t>①全て書面により契約をしている。</t>
  </si>
  <si>
    <t>④入居者の同意を得ず、変更及び契約解除できない契約となっている。</t>
  </si>
  <si>
    <t>イ</t>
  </si>
  <si>
    <t>ロ</t>
  </si>
  <si>
    <t>ハ</t>
  </si>
  <si>
    <t>ヘ</t>
  </si>
  <si>
    <t>・台所、収納設備、又は浴室を各住戸内に備えている。</t>
  </si>
  <si>
    <t>・施錠可能な収納設備を住戸と同数以上設置している。</t>
  </si>
  <si>
    <t>・浴室を男女別かつ１０住戸につき1人分の浴室を設置している。
（ただし、エレベータがない場合は居室のある階ごとに設置）</t>
  </si>
  <si>
    <t>②構造、設備を変更した。</t>
  </si>
  <si>
    <t>・①単身高齢者か②高齢者＋同居者</t>
  </si>
  <si>
    <t>（高齢者には60歳未満の要介護認定、要支援認定者を含む）</t>
  </si>
  <si>
    <t>③職員が常駐していない時間帯は、緊急通報装置で把握できている。</t>
  </si>
  <si>
    <t>②専門職員は以下のものに該当している。</t>
  </si>
  <si>
    <t>②具体の部屋番号を記載するなど、居住部分を明示した契約である。</t>
  </si>
  <si>
    <t>ニ、ホ</t>
  </si>
  <si>
    <t>事実に相違する表示や実際より著しく優良で若しくは有利であると誤認させるような表示を行ってはいけない。</t>
  </si>
  <si>
    <t>法15条</t>
  </si>
  <si>
    <t>メールアドレス</t>
  </si>
  <si>
    <t>根拠規定</t>
  </si>
  <si>
    <r>
      <rPr>
        <b/>
        <sz val="10"/>
        <color indexed="8"/>
        <rFont val="ＭＳ ゴシック"/>
        <family val="3"/>
      </rPr>
      <t>内容</t>
    </r>
    <r>
      <rPr>
        <sz val="10"/>
        <color indexed="8"/>
        <rFont val="ＭＳ ゴシック"/>
        <family val="3"/>
      </rPr>
      <t>　</t>
    </r>
    <r>
      <rPr>
        <b/>
        <sz val="10"/>
        <color indexed="8"/>
        <rFont val="ＭＳ ゴシック"/>
        <family val="3"/>
      </rPr>
      <t>　</t>
    </r>
    <r>
      <rPr>
        <b/>
        <sz val="8"/>
        <color indexed="10"/>
        <rFont val="ＭＳ ゴシック"/>
        <family val="3"/>
      </rPr>
      <t>各項目の「はい」「いいえ」欄にプルダウンメニューから☑を選択してください。⇒</t>
    </r>
  </si>
  <si>
    <t>登録住戸を他の用途に利用していない。</t>
  </si>
  <si>
    <t>サ高住に登録後、改修等を行った。</t>
  </si>
  <si>
    <t>入居者の資格は以下のとおりで相違はない。</t>
  </si>
  <si>
    <t>誇大広告は行っていない。</t>
  </si>
  <si>
    <t>③権利金（敷引きを含む）その他の金銭を受領していない。</t>
  </si>
  <si>
    <t>法9条</t>
  </si>
  <si>
    <t>法17条</t>
  </si>
  <si>
    <t>入居契約は、賃貸借契約である旨、説明している。</t>
  </si>
  <si>
    <t>②前払いした家賃等の返還債務が消滅するまでの期間を説明している。</t>
  </si>
  <si>
    <t>前払金は発生していない。</t>
  </si>
  <si>
    <t>③上記期間中に契約解除、死亡等で契約終了した場合の返還額の推移を説明している。</t>
  </si>
  <si>
    <t>契約締結の説明</t>
  </si>
  <si>
    <t>法19条</t>
  </si>
  <si>
    <t>登録住宅の修繕及び改修の実施状況を帳簿に記載し保存している。</t>
  </si>
  <si>
    <t>利用権契約の場合は「いいえ」に回答</t>
  </si>
  <si>
    <t>登録の基準</t>
  </si>
  <si>
    <t>・担当部局に相談中、又は変更届出書を提出済み。</t>
  </si>
  <si>
    <t>・担当部局に相談中、又は変更届出書を提出済み。</t>
  </si>
  <si>
    <t>入居契約は次の①～④に全て該当する。</t>
  </si>
  <si>
    <t>□</t>
  </si>
  <si>
    <t>☑</t>
  </si>
  <si>
    <t>　あるいは、夜間等を含め24時間、職員が常駐している。</t>
  </si>
  <si>
    <t>法9条</t>
  </si>
  <si>
    <t>登録申請時に添付した契約書様式と同じもので入居契約している。</t>
  </si>
  <si>
    <t>要チェック</t>
  </si>
  <si>
    <t>合計</t>
  </si>
  <si>
    <t xml:space="preserve">※ﾊﾞﾘｱﾌﾘｰ構造適用部分
　●床　･･･段差
　●通路･･･幅
</t>
  </si>
  <si>
    <t xml:space="preserve">
●居住部分の階段･･･段差等・手すり
●便所･･･手すり、寝室のある階にあること</t>
  </si>
  <si>
    <t>有料該当</t>
  </si>
  <si>
    <t>ＯＫ</t>
  </si>
  <si>
    <t>未回答</t>
  </si>
  <si>
    <t>年</t>
  </si>
  <si>
    <t>月</t>
  </si>
  <si>
    <t>①日中常駐しサービスを行う専門職員を配置し、人数及び総人員は登録のとおりである。</t>
  </si>
  <si>
    <t>帳簿は各年度の末日で閉鎖し、２年間保存するルールである。</t>
  </si>
  <si>
    <t>入居者に対して以下の①～④のいずれかのサービスを提供している。</t>
  </si>
  <si>
    <t>①食事の提供、②介護（入浴、排泄、食事）、③洗濯、掃除等の家事、④健康管理</t>
  </si>
  <si>
    <t>「自主点検表」は、こちら↓</t>
  </si>
  <si>
    <t>その他</t>
  </si>
  <si>
    <t>法6条</t>
  </si>
  <si>
    <t>基本方針</t>
  </si>
  <si>
    <t>入居戸数</t>
  </si>
  <si>
    <t>単身戸数</t>
  </si>
  <si>
    <t>60歳未満
要介護認定者</t>
  </si>
  <si>
    <t>60歳未満
要支援認定者</t>
  </si>
  <si>
    <t>入居者数</t>
  </si>
  <si>
    <t>自立</t>
  </si>
  <si>
    <t>要支援１</t>
  </si>
  <si>
    <t>要介護度３</t>
  </si>
  <si>
    <t>要介護度４</t>
  </si>
  <si>
    <t>要介護度５</t>
  </si>
  <si>
    <t xml:space="preserve">
●居室･･･出入口の幅
●浴室･･･出入口の幅・広さ・
             手すり
</t>
  </si>
  <si>
    <t>確保人数</t>
  </si>
  <si>
    <t>夜間常駐人数</t>
  </si>
  <si>
    <t xml:space="preserve"> 日</t>
  </si>
  <si>
    <t>生活保護受給者の保護費等を事業者（委託事業者を含む）が直接管理する場合は、管理規定や契約書に基づき適正に管理している。</t>
  </si>
  <si>
    <t>登録戸数</t>
  </si>
  <si>
    <t>入居率</t>
  </si>
  <si>
    <t>同居戸数</t>
  </si>
  <si>
    <t>入居者合計</t>
  </si>
  <si>
    <t>要介護度１</t>
  </si>
  <si>
    <t>不明</t>
  </si>
  <si>
    <t>要介護度２</t>
  </si>
  <si>
    <t>突合エラー</t>
  </si>
  <si>
    <t>入居戸数との差</t>
  </si>
  <si>
    <t>要支援２</t>
  </si>
  <si>
    <t>TEL/FAX</t>
  </si>
  <si>
    <r>
      <t>次に、</t>
    </r>
    <r>
      <rPr>
        <b/>
        <sz val="10"/>
        <color indexed="30"/>
        <rFont val="ＭＳ ゴシック"/>
        <family val="3"/>
      </rPr>
      <t>「自主点検表」</t>
    </r>
    <r>
      <rPr>
        <sz val="10"/>
        <color indexed="30"/>
        <rFont val="ＭＳ ゴシック"/>
        <family val="3"/>
      </rPr>
      <t>の確認をお願いします。</t>
    </r>
  </si>
  <si>
    <t>追加基準</t>
  </si>
  <si>
    <t>・緊急通報装置を備えている。
(平成27年5月31日以前の登録住宅については居室内。平成27年6月1日以降に申請された登録住宅については居室内・便所・脱衣室・浴室(共用部分に設置されているものを含む))</t>
  </si>
  <si>
    <t>⑤状況把握・生活相談サービス以外のサービス選択に係る説明書を交付して説明している。（平成27年6月1日以降の登録申請住宅に対し適用）</t>
  </si>
  <si>
    <t>※サービス提供事業者を自由に選択できることについては(6)⑤を適用</t>
  </si>
  <si>
    <t>④算定の基礎及び返還債務の金額の算定方法を明示している。</t>
  </si>
  <si>
    <t>⑤金融機関等による保全措置がなされている。</t>
  </si>
  <si>
    <t>入居契約を締結するまでに、登録事項及び契約内容に関する事項（重要事項説明・管理規程を含む）を書面を交付して説明している。</t>
  </si>
  <si>
    <t>入居者に提供した高齢者生活支援サービスの内容（定期健康診断、医薬品管理（施錠保管）水分・排泄・体温測定、洗濯、清掃等）を帳簿に記載し保存している。</t>
  </si>
  <si>
    <t>入居者及び家族からの苦情対応を適切に行い、その内容及び対応を帳簿に記載し保存している。</t>
  </si>
  <si>
    <t>やむを得ず(切迫性、非代替性、一時性)入居者の身体的拘束を行った場合、その態様及び時間、入居者の心身状況、拘束理由を記載したもの、並びに家族の同意書を保存している。</t>
  </si>
  <si>
    <r>
      <t>入居者からの金銭受領について、帳簿に適切に記載し保存している。</t>
    </r>
    <r>
      <rPr>
        <sz val="10"/>
        <color indexed="10"/>
        <rFont val="ＭＳ ゴシック"/>
        <family val="3"/>
      </rPr>
      <t>（なお、金銭管理については、管理規程の整備、保管場所・方法、施設職員複数確認、入居者又は家族等の確認（受領印等））</t>
    </r>
  </si>
  <si>
    <t>平成</t>
  </si>
  <si>
    <t>令和</t>
  </si>
  <si>
    <t>吹田市 住宅政策室 民間住宅支援担当</t>
  </si>
  <si>
    <t>jutaksei@city.suita.osaka.jp</t>
  </si>
  <si>
    <t>吹田市</t>
  </si>
  <si>
    <t>登録事項や添付書類に変更があった場合、30日以内に市長へ届け出なければならないことを知っている。</t>
  </si>
  <si>
    <t>・台所、収納設備、又は浴室を各住戸内に備えていないが、
　吹田市が定める取扱い基準を満たしている。</t>
  </si>
  <si>
    <t>・床面積は２５平方メートル未満だが、
　　　　　　　吹田市が定める取扱い基準を満たしている。</t>
  </si>
  <si>
    <t xml:space="preserve">※自主点検表は「高齢者の居住の安定確保に関する法律」に基づくものではありませんが、関係法令及び老人福祉法で規定される有料老人ホームの指導指針に基づいて、住宅の運営に際して留意いただきたい事項をまとめたものです。
定期報告の必要はありませんが、立入検査時の参考資料としますので、定期報告書の作成と併せ、住宅内の自主点検を行い、結果について保管して下さい。
※サービス付き高齢者向け住宅の登録住宅であっても、有料老人ホームの定義に該当すれば、有料老人ホームとして老人福祉法第29条第4項から第10項までの規定が適用されます。なお、有料老人ホームの届出は必要はありません。
</t>
  </si>
  <si>
    <t>https://www.city.suita.osaka.jp/kenko/1018719/1018724/index.html</t>
  </si>
  <si>
    <r>
      <t>ご記入ありがとうございました。
右メールアドレスへ本資料を添付の上、</t>
    </r>
    <r>
      <rPr>
        <b/>
        <u val="single"/>
        <sz val="9"/>
        <color indexed="10"/>
        <rFont val="ＭＳ ゴシック"/>
        <family val="3"/>
      </rPr>
      <t xml:space="preserve">
</t>
    </r>
    <r>
      <rPr>
        <b/>
        <sz val="9"/>
        <color indexed="12"/>
        <rFont val="ＭＳ ゴシック"/>
        <family val="3"/>
      </rPr>
      <t>電子メールで送信お願いします。⇒</t>
    </r>
  </si>
  <si>
    <t>虐待が発生した場合、適切に対応を行い、その内容及び対応を記載し保存している。市へ報告している。</t>
  </si>
  <si>
    <t>サービス提供で事故が発生した場合、適切に対応を行い、その状況及び処置内容を記載し保存している。市へ報告している。</t>
  </si>
  <si>
    <t>状況把握、生活相談サービスを以下の①～③のとおり提供している。</t>
  </si>
  <si>
    <t>●社会福祉法人の職員  ●自ら設置する住宅を管理する医療法人の職員
●委託を受けてサービスを提供する社会医療法人の職員
●指定居宅介護サービス事業者等の職員
●有資格者 （医師、看護師、准看護師、介護福祉士、社会福祉士、介護支援専門員、介護職員初任者研修課程の修了者）</t>
  </si>
  <si>
    <t>法19条
老福法29条</t>
  </si>
  <si>
    <t>法7条1項6号</t>
  </si>
  <si>
    <t>法7条1項8号</t>
  </si>
  <si>
    <t>同1項6号</t>
  </si>
  <si>
    <t>同1項5号</t>
  </si>
  <si>
    <t>同1項1号</t>
  </si>
  <si>
    <t>同1項2号</t>
  </si>
  <si>
    <t>同1項3号</t>
  </si>
  <si>
    <t>同1項4号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</si>
</sst>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411]ge\.m\.d;@"/>
    <numFmt numFmtId="181" formatCode="m/dd\ \(aaa\)"/>
    <numFmt numFmtId="182" formatCode="[$-411]ggge&quot;年&quot;m&quot;月&quot;d&quot;日&quot;;@"/>
    <numFmt numFmtId="183" formatCode="#,##0&quot;戸&quot;"/>
    <numFmt numFmtId="184" formatCode="0.0%"/>
    <numFmt numFmtId="185" formatCode="#,##0&quot;人&quot;"/>
    <numFmt numFmtId="186" formatCode="#,##0_ "/>
  </numFmts>
  <fonts count="82">
    <font>
      <sz val="11"/>
      <color indexed="8"/>
      <name val="Calibri"/>
      <family val="3"/>
    </font>
    <font>
      <sz val="11"/>
      <color indexed="8"/>
      <name val="ＭＳ Ｐゴシック"/>
      <family val="3"/>
    </font>
    <font>
      <sz val="6"/>
      <name val="ＭＳ Ｐゴシック"/>
      <family val="3"/>
    </font>
    <font>
      <sz val="10"/>
      <color indexed="8"/>
      <name val="ＭＳ ゴシック"/>
      <family val="3"/>
    </font>
    <font>
      <sz val="12"/>
      <color indexed="8"/>
      <name val="ＭＳ ゴシック"/>
      <family val="3"/>
    </font>
    <font>
      <sz val="10"/>
      <name val="ＭＳ ゴシック"/>
      <family val="3"/>
    </font>
    <font>
      <b/>
      <sz val="10"/>
      <color indexed="8"/>
      <name val="ＭＳ ゴシック"/>
      <family val="3"/>
    </font>
    <font>
      <b/>
      <sz val="10"/>
      <name val="ＭＳ ゴシック"/>
      <family val="3"/>
    </font>
    <font>
      <b/>
      <sz val="8"/>
      <color indexed="8"/>
      <name val="ＭＳ ゴシック"/>
      <family val="3"/>
    </font>
    <font>
      <b/>
      <sz val="8"/>
      <color indexed="10"/>
      <name val="ＭＳ ゴシック"/>
      <family val="3"/>
    </font>
    <font>
      <b/>
      <sz val="6"/>
      <color indexed="8"/>
      <name val="ＭＳ ゴシック"/>
      <family val="3"/>
    </font>
    <font>
      <b/>
      <sz val="9"/>
      <color indexed="12"/>
      <name val="ＭＳ ゴシック"/>
      <family val="3"/>
    </font>
    <font>
      <sz val="8"/>
      <name val="ＭＳ ゴシック"/>
      <family val="3"/>
    </font>
    <font>
      <b/>
      <sz val="8"/>
      <name val="ＭＳ ゴシック"/>
      <family val="3"/>
    </font>
    <font>
      <b/>
      <sz val="9"/>
      <name val="ＭＳ ゴシック"/>
      <family val="3"/>
    </font>
    <font>
      <sz val="10"/>
      <color indexed="30"/>
      <name val="ＭＳ ゴシック"/>
      <family val="3"/>
    </font>
    <font>
      <b/>
      <sz val="10"/>
      <color indexed="30"/>
      <name val="ＭＳ ゴシック"/>
      <family val="3"/>
    </font>
    <font>
      <sz val="11"/>
      <name val="ＭＳ Ｐゴシック"/>
      <family val="3"/>
    </font>
    <font>
      <sz val="7"/>
      <name val="ＭＳ ゴシック"/>
      <family val="3"/>
    </font>
    <font>
      <sz val="9"/>
      <name val="ＭＳ ゴシック"/>
      <family val="3"/>
    </font>
    <font>
      <b/>
      <u val="single"/>
      <sz val="9"/>
      <color indexed="10"/>
      <name val="ＭＳ ゴシック"/>
      <family val="3"/>
    </font>
    <font>
      <sz val="10"/>
      <color indexed="10"/>
      <name val="ＭＳ ゴシック"/>
      <family val="3"/>
    </font>
    <font>
      <sz val="8"/>
      <color indexed="10"/>
      <name val="ＭＳ ゴシック"/>
      <family val="3"/>
    </font>
    <font>
      <b/>
      <sz val="10"/>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name val="ＭＳ Ｐゴシック"/>
      <family val="3"/>
    </font>
    <font>
      <b/>
      <sz val="8"/>
      <color indexed="40"/>
      <name val="ＭＳ Ｐゴシック"/>
      <family val="3"/>
    </font>
    <font>
      <b/>
      <sz val="8"/>
      <color indexed="40"/>
      <name val="ＭＳ ゴシック"/>
      <family val="3"/>
    </font>
    <font>
      <sz val="10"/>
      <color indexed="40"/>
      <name val="ＭＳ ゴシック"/>
      <family val="3"/>
    </font>
    <font>
      <sz val="9"/>
      <color indexed="40"/>
      <name val="ＭＳ Ｐゴシック"/>
      <family val="3"/>
    </font>
    <font>
      <sz val="9"/>
      <color indexed="10"/>
      <name val="ＭＳ Ｐゴシック"/>
      <family val="3"/>
    </font>
    <font>
      <sz val="8"/>
      <name val="ＭＳ Ｐゴシック"/>
      <family val="3"/>
    </font>
    <font>
      <b/>
      <sz val="10"/>
      <color indexed="12"/>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9"/>
      <color indexed="8"/>
      <name val="Calibri"/>
      <family val="3"/>
    </font>
    <font>
      <sz val="9"/>
      <name val="Calibri"/>
      <family val="3"/>
    </font>
    <font>
      <sz val="10"/>
      <color rgb="FF0033CC"/>
      <name val="ＭＳ ゴシック"/>
      <family val="3"/>
    </font>
    <font>
      <b/>
      <sz val="8"/>
      <color rgb="FF00B0F0"/>
      <name val="Calibri"/>
      <family val="3"/>
    </font>
    <font>
      <b/>
      <sz val="8"/>
      <color rgb="FF00B0F0"/>
      <name val="ＭＳ ゴシック"/>
      <family val="3"/>
    </font>
    <font>
      <sz val="10"/>
      <color rgb="FF00B0F0"/>
      <name val="ＭＳ ゴシック"/>
      <family val="3"/>
    </font>
    <font>
      <sz val="9"/>
      <color rgb="FF00B0F0"/>
      <name val="Calibri"/>
      <family val="3"/>
    </font>
    <font>
      <sz val="9"/>
      <color indexed="10"/>
      <name val="Calibri"/>
      <family val="3"/>
    </font>
    <font>
      <sz val="10"/>
      <color rgb="FF0070C0"/>
      <name val="ＭＳ ゴシック"/>
      <family val="3"/>
    </font>
    <font>
      <b/>
      <sz val="9"/>
      <color rgb="FF173CD9"/>
      <name val="ＭＳ ゴシック"/>
      <family val="3"/>
    </font>
    <font>
      <b/>
      <sz val="10"/>
      <color rgb="FF173CD9"/>
      <name val="ＭＳ ゴシック"/>
      <family val="3"/>
    </font>
    <font>
      <sz val="8"/>
      <name val="Calibri"/>
      <family val="3"/>
    </font>
    <font>
      <b/>
      <sz val="10"/>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DDDDD"/>
        <bgColor indexed="64"/>
      </patternFill>
    </fill>
    <fill>
      <patternFill patternType="solid">
        <fgColor indexed="9"/>
        <bgColor indexed="64"/>
      </patternFill>
    </fill>
    <fill>
      <patternFill patternType="solid">
        <fgColor theme="0" tint="-0.14981000125408173"/>
        <bgColor indexed="64"/>
      </patternFill>
    </fill>
    <fill>
      <patternFill patternType="solid">
        <fgColor theme="0" tint="-0.24977999925613403"/>
        <bgColor indexed="64"/>
      </patternFill>
    </fill>
    <fill>
      <patternFill patternType="solid">
        <fgColor indexed="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style="thin"/>
      <top style="thin"/>
      <bottom style="thin"/>
    </border>
    <border>
      <left style="thin"/>
      <right style="thin"/>
      <top style="medium"/>
      <bottom style="thin"/>
    </border>
    <border>
      <left>
        <color indexed="63"/>
      </left>
      <right style="thin"/>
      <top>
        <color indexed="63"/>
      </top>
      <bottom>
        <color indexed="63"/>
      </bottom>
    </border>
    <border>
      <left>
        <color indexed="63"/>
      </left>
      <right style="medium"/>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thin"/>
      <right style="medium"/>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color indexed="63"/>
      </top>
      <bottom style="thin"/>
    </border>
    <border>
      <left style="medium"/>
      <right style="thin"/>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style="medium"/>
      <top style="medium"/>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style="thin"/>
      <bottom style="medium"/>
    </border>
    <border>
      <left style="thin"/>
      <right>
        <color indexed="63"/>
      </right>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color indexed="63"/>
      </top>
      <bottom style="dashed"/>
    </border>
    <border>
      <left>
        <color indexed="63"/>
      </left>
      <right>
        <color indexed="63"/>
      </right>
      <top style="medium"/>
      <bottom>
        <color indexed="63"/>
      </botto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medium"/>
      <bottom style="medium"/>
    </border>
    <border>
      <left style="thin"/>
      <right>
        <color indexed="63"/>
      </right>
      <top style="dashed"/>
      <bottom style="dashed"/>
    </border>
    <border>
      <left>
        <color indexed="63"/>
      </left>
      <right>
        <color indexed="63"/>
      </right>
      <top style="dashed"/>
      <bottom style="dashed"/>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color indexed="63"/>
      </top>
      <bottom>
        <color indexed="63"/>
      </bottom>
    </border>
    <border>
      <left>
        <color indexed="63"/>
      </left>
      <right style="thin"/>
      <top style="dashed"/>
      <bottom style="dashed"/>
    </border>
    <border>
      <left style="thin"/>
      <right style="thin"/>
      <top style="medium"/>
      <bottom>
        <color indexed="63"/>
      </bottom>
    </border>
    <border>
      <left style="thin"/>
      <right style="thin"/>
      <top style="dashed"/>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17"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291">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9" fillId="0" borderId="0" xfId="0" applyFont="1" applyAlignment="1">
      <alignment vertical="center" wrapText="1"/>
    </xf>
    <xf numFmtId="0" fontId="70" fillId="28" borderId="10" xfId="0" applyFont="1" applyFill="1" applyBorder="1" applyAlignment="1">
      <alignment horizontal="center" vertical="center" wrapText="1"/>
    </xf>
    <xf numFmtId="0" fontId="70" fillId="28"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0" fontId="3" fillId="0" borderId="0" xfId="0" applyFont="1" applyAlignment="1">
      <alignment vertical="center" shrinkToFit="1"/>
    </xf>
    <xf numFmtId="0" fontId="70" fillId="28"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28" borderId="13" xfId="0" applyFont="1" applyFill="1" applyBorder="1" applyAlignment="1">
      <alignment horizontal="center" vertical="center" wrapText="1"/>
    </xf>
    <xf numFmtId="0" fontId="70" fillId="28" borderId="14" xfId="0" applyFont="1" applyFill="1" applyBorder="1" applyAlignment="1">
      <alignment horizontal="center" vertical="center" wrapText="1"/>
    </xf>
    <xf numFmtId="0" fontId="3" fillId="0" borderId="15" xfId="0" applyFont="1" applyBorder="1" applyAlignment="1">
      <alignment vertical="center"/>
    </xf>
    <xf numFmtId="0" fontId="3" fillId="28" borderId="16" xfId="0" applyFont="1" applyFill="1" applyBorder="1" applyAlignment="1">
      <alignment horizontal="center" vertical="center" shrinkToFit="1"/>
    </xf>
    <xf numFmtId="0" fontId="5" fillId="34" borderId="17" xfId="0" applyFont="1" applyFill="1" applyBorder="1" applyAlignment="1">
      <alignment horizontal="left" vertical="center" shrinkToFit="1"/>
    </xf>
    <xf numFmtId="0" fontId="5" fillId="34" borderId="18" xfId="0" applyFont="1" applyFill="1" applyBorder="1" applyAlignment="1">
      <alignment horizontal="left" vertical="center" shrinkToFit="1"/>
    </xf>
    <xf numFmtId="0" fontId="3" fillId="35" borderId="19" xfId="0" applyFont="1" applyFill="1" applyBorder="1" applyAlignment="1">
      <alignment horizontal="left" vertical="center" shrinkToFit="1"/>
    </xf>
    <xf numFmtId="0" fontId="3" fillId="0" borderId="17" xfId="0" applyFont="1" applyBorder="1" applyAlignment="1">
      <alignment horizontal="left" vertical="center" shrinkToFit="1"/>
    </xf>
    <xf numFmtId="0" fontId="21" fillId="33" borderId="20" xfId="0" applyFont="1" applyFill="1" applyBorder="1" applyAlignment="1">
      <alignment horizontal="left" vertical="center" shrinkToFit="1"/>
    </xf>
    <xf numFmtId="0" fontId="3" fillId="0" borderId="17" xfId="0" applyFont="1" applyBorder="1" applyAlignment="1">
      <alignment vertical="center" shrinkToFit="1"/>
    </xf>
    <xf numFmtId="0" fontId="3" fillId="33" borderId="21" xfId="0" applyFont="1" applyFill="1" applyBorder="1" applyAlignment="1">
      <alignment vertical="center" textRotation="255" shrinkToFit="1"/>
    </xf>
    <xf numFmtId="0" fontId="3" fillId="33" borderId="20" xfId="0" applyFont="1" applyFill="1" applyBorder="1" applyAlignment="1">
      <alignment horizontal="left" vertical="center" shrinkToFit="1"/>
    </xf>
    <xf numFmtId="0" fontId="3" fillId="0" borderId="16" xfId="0" applyFont="1" applyBorder="1" applyAlignment="1">
      <alignment horizontal="left" vertical="center" shrinkToFit="1"/>
    </xf>
    <xf numFmtId="0" fontId="21" fillId="33" borderId="18" xfId="0" applyFont="1" applyFill="1" applyBorder="1" applyAlignment="1">
      <alignment horizontal="left" vertical="center" shrinkToFit="1"/>
    </xf>
    <xf numFmtId="0" fontId="3" fillId="33" borderId="22" xfId="0" applyFont="1" applyFill="1" applyBorder="1" applyAlignment="1">
      <alignment horizontal="left" vertical="center" shrinkToFit="1"/>
    </xf>
    <xf numFmtId="0" fontId="3" fillId="33" borderId="23" xfId="0" applyFont="1" applyFill="1" applyBorder="1" applyAlignment="1">
      <alignment horizontal="left" vertical="center" shrinkToFit="1"/>
    </xf>
    <xf numFmtId="0" fontId="3" fillId="34" borderId="22" xfId="0" applyFont="1" applyFill="1" applyBorder="1" applyAlignment="1">
      <alignment horizontal="left" vertical="center" shrinkToFit="1"/>
    </xf>
    <xf numFmtId="0" fontId="3" fillId="34" borderId="0" xfId="0" applyFont="1" applyFill="1" applyBorder="1" applyAlignment="1">
      <alignment vertical="center"/>
    </xf>
    <xf numFmtId="0" fontId="3" fillId="34" borderId="0" xfId="0" applyFont="1" applyFill="1" applyBorder="1" applyAlignment="1">
      <alignment vertical="center" shrinkToFit="1"/>
    </xf>
    <xf numFmtId="0" fontId="6" fillId="34" borderId="0" xfId="0" applyFont="1" applyFill="1" applyBorder="1" applyAlignment="1">
      <alignment vertical="center"/>
    </xf>
    <xf numFmtId="0" fontId="6" fillId="28" borderId="24" xfId="0" applyFont="1" applyFill="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8" fillId="28" borderId="12" xfId="0" applyFont="1" applyFill="1" applyBorder="1" applyAlignment="1">
      <alignment horizontal="center" vertical="center" wrapText="1"/>
    </xf>
    <xf numFmtId="0" fontId="10" fillId="28" borderId="12" xfId="0" applyFont="1" applyFill="1" applyBorder="1" applyAlignment="1">
      <alignment horizontal="center" vertical="center" wrapText="1"/>
    </xf>
    <xf numFmtId="0" fontId="6" fillId="35" borderId="25" xfId="0" applyFont="1" applyFill="1" applyBorder="1" applyAlignment="1">
      <alignment horizontal="center" vertical="center" shrinkToFit="1"/>
    </xf>
    <xf numFmtId="0" fontId="6" fillId="35" borderId="25" xfId="0" applyFont="1" applyFill="1" applyBorder="1" applyAlignment="1">
      <alignment horizontal="center" vertical="center"/>
    </xf>
    <xf numFmtId="0" fontId="3" fillId="34" borderId="0" xfId="0" applyFont="1" applyFill="1" applyBorder="1" applyAlignment="1">
      <alignment horizontal="left" vertical="center" shrinkToFit="1"/>
    </xf>
    <xf numFmtId="0" fontId="3" fillId="34" borderId="0" xfId="0" applyFont="1" applyFill="1" applyBorder="1" applyAlignment="1">
      <alignment horizontal="center" vertical="center"/>
    </xf>
    <xf numFmtId="0" fontId="3" fillId="34" borderId="0" xfId="0" applyFont="1" applyFill="1" applyAlignment="1">
      <alignment vertical="center" shrinkToFit="1"/>
    </xf>
    <xf numFmtId="0" fontId="3" fillId="34" borderId="0" xfId="0" applyFont="1" applyFill="1" applyAlignment="1">
      <alignment vertical="center"/>
    </xf>
    <xf numFmtId="0" fontId="3" fillId="34" borderId="0" xfId="0" applyFont="1" applyFill="1" applyAlignment="1">
      <alignment horizontal="center" vertical="center"/>
    </xf>
    <xf numFmtId="0" fontId="21" fillId="33" borderId="23" xfId="0" applyFont="1" applyFill="1" applyBorder="1" applyAlignment="1">
      <alignment horizontal="left" vertical="center" shrinkToFit="1"/>
    </xf>
    <xf numFmtId="177" fontId="3" fillId="34" borderId="0" xfId="0" applyNumberFormat="1" applyFont="1" applyFill="1" applyBorder="1" applyAlignment="1">
      <alignment horizontal="center" vertical="center" shrinkToFit="1"/>
    </xf>
    <xf numFmtId="177" fontId="5" fillId="34" borderId="27" xfId="0" applyNumberFormat="1" applyFont="1" applyFill="1" applyBorder="1" applyAlignment="1">
      <alignment horizontal="center" vertical="center" shrinkToFit="1"/>
    </xf>
    <xf numFmtId="177" fontId="3" fillId="0" borderId="0"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0" fontId="70" fillId="28" borderId="28" xfId="0" applyFont="1" applyFill="1" applyBorder="1" applyAlignment="1">
      <alignment horizontal="center" vertical="center" wrapText="1"/>
    </xf>
    <xf numFmtId="0" fontId="3" fillId="0" borderId="29" xfId="0" applyFont="1" applyBorder="1" applyAlignment="1">
      <alignment horizontal="left" vertical="center" shrinkToFit="1"/>
    </xf>
    <xf numFmtId="0" fontId="5" fillId="36" borderId="0" xfId="0" applyFont="1" applyFill="1" applyBorder="1" applyAlignment="1">
      <alignment vertical="center" shrinkToFit="1"/>
    </xf>
    <xf numFmtId="177" fontId="3" fillId="0" borderId="30" xfId="0" applyNumberFormat="1" applyFont="1" applyBorder="1" applyAlignment="1">
      <alignment horizontal="center" vertical="center" shrinkToFit="1"/>
    </xf>
    <xf numFmtId="0" fontId="5" fillId="35" borderId="17" xfId="0" applyFont="1" applyFill="1" applyBorder="1" applyAlignment="1">
      <alignment horizontal="left" vertical="center" shrinkToFit="1"/>
    </xf>
    <xf numFmtId="0" fontId="3" fillId="0" borderId="0" xfId="0" applyFont="1" applyBorder="1" applyAlignment="1">
      <alignment horizontal="center" vertical="center"/>
    </xf>
    <xf numFmtId="0" fontId="3" fillId="0" borderId="18" xfId="0" applyFont="1" applyBorder="1" applyAlignment="1">
      <alignment horizontal="left" vertical="center" shrinkToFit="1"/>
    </xf>
    <xf numFmtId="0" fontId="70" fillId="35" borderId="28" xfId="0" applyFont="1" applyFill="1" applyBorder="1" applyAlignment="1">
      <alignment horizontal="center" vertical="center" wrapText="1"/>
    </xf>
    <xf numFmtId="0" fontId="13" fillId="36" borderId="0" xfId="0" applyFont="1" applyFill="1" applyBorder="1" applyAlignment="1">
      <alignment vertical="center" shrinkToFit="1"/>
    </xf>
    <xf numFmtId="0" fontId="13" fillId="37" borderId="0" xfId="0" applyFont="1" applyFill="1" applyBorder="1" applyAlignment="1">
      <alignment vertical="center" shrinkToFit="1"/>
    </xf>
    <xf numFmtId="0" fontId="13" fillId="37" borderId="0" xfId="0" applyFont="1" applyFill="1" applyBorder="1" applyAlignment="1">
      <alignment vertical="center"/>
    </xf>
    <xf numFmtId="0" fontId="13" fillId="37" borderId="0" xfId="0" applyFont="1" applyFill="1" applyBorder="1" applyAlignment="1">
      <alignment horizontal="right" vertical="center"/>
    </xf>
    <xf numFmtId="0" fontId="13" fillId="37" borderId="0" xfId="0" applyFont="1" applyFill="1" applyBorder="1" applyAlignment="1">
      <alignment horizontal="left" vertical="center"/>
    </xf>
    <xf numFmtId="0" fontId="13" fillId="37" borderId="0" xfId="0" applyFont="1" applyFill="1" applyBorder="1" applyAlignment="1">
      <alignment horizontal="center" vertical="center"/>
    </xf>
    <xf numFmtId="0" fontId="13" fillId="37" borderId="0" xfId="0" applyFont="1" applyFill="1" applyBorder="1" applyAlignment="1">
      <alignment horizontal="left" vertical="center" shrinkToFit="1"/>
    </xf>
    <xf numFmtId="0" fontId="13" fillId="37" borderId="0" xfId="0" applyFont="1" applyFill="1" applyAlignment="1">
      <alignment vertical="center"/>
    </xf>
    <xf numFmtId="0" fontId="3" fillId="0" borderId="31" xfId="0" applyFont="1" applyBorder="1" applyAlignment="1">
      <alignment vertical="center"/>
    </xf>
    <xf numFmtId="0" fontId="6" fillId="0" borderId="31" xfId="0" applyFont="1" applyBorder="1" applyAlignment="1">
      <alignment horizontal="right" vertical="center"/>
    </xf>
    <xf numFmtId="0" fontId="6" fillId="0" borderId="32" xfId="0" applyFont="1" applyBorder="1" applyAlignment="1">
      <alignment vertical="center"/>
    </xf>
    <xf numFmtId="0" fontId="22" fillId="0" borderId="0" xfId="0" applyFont="1" applyAlignment="1">
      <alignment vertical="center"/>
    </xf>
    <xf numFmtId="0" fontId="3" fillId="36" borderId="0" xfId="0" applyFont="1" applyFill="1" applyBorder="1" applyAlignment="1">
      <alignment vertical="center"/>
    </xf>
    <xf numFmtId="177" fontId="5" fillId="34" borderId="15" xfId="0" applyNumberFormat="1" applyFont="1" applyFill="1" applyBorder="1" applyAlignment="1">
      <alignment horizontal="center" vertical="center" textRotation="255" shrinkToFit="1"/>
    </xf>
    <xf numFmtId="177" fontId="5" fillId="34" borderId="0" xfId="0" applyNumberFormat="1" applyFont="1" applyFill="1" applyBorder="1" applyAlignment="1">
      <alignment horizontal="center" vertical="center" textRotation="255" shrinkToFit="1"/>
    </xf>
    <xf numFmtId="177" fontId="5" fillId="34" borderId="0" xfId="0" applyNumberFormat="1" applyFont="1" applyFill="1" applyBorder="1" applyAlignment="1">
      <alignment horizontal="center" vertical="center" shrinkToFit="1"/>
    </xf>
    <xf numFmtId="177" fontId="5" fillId="34" borderId="33" xfId="0" applyNumberFormat="1" applyFont="1" applyFill="1" applyBorder="1" applyAlignment="1">
      <alignment horizontal="center" vertical="center" textRotation="255" shrinkToFit="1"/>
    </xf>
    <xf numFmtId="177" fontId="5" fillId="34" borderId="34" xfId="0" applyNumberFormat="1" applyFont="1" applyFill="1" applyBorder="1" applyAlignment="1">
      <alignment horizontal="center" vertical="center" shrinkToFit="1"/>
    </xf>
    <xf numFmtId="177" fontId="5" fillId="34" borderId="35" xfId="0" applyNumberFormat="1" applyFont="1" applyFill="1" applyBorder="1" applyAlignment="1">
      <alignment horizontal="center" vertical="center" textRotation="255" shrinkToFit="1"/>
    </xf>
    <xf numFmtId="177" fontId="5" fillId="34" borderId="36" xfId="0" applyNumberFormat="1" applyFont="1" applyFill="1" applyBorder="1" applyAlignment="1">
      <alignment horizontal="center" vertical="center" shrinkToFit="1"/>
    </xf>
    <xf numFmtId="177" fontId="5" fillId="34" borderId="37" xfId="0" applyNumberFormat="1" applyFont="1" applyFill="1" applyBorder="1" applyAlignment="1">
      <alignment horizontal="center" vertical="center" shrinkToFit="1"/>
    </xf>
    <xf numFmtId="177" fontId="5" fillId="34" borderId="30" xfId="0" applyNumberFormat="1" applyFont="1" applyFill="1" applyBorder="1" applyAlignment="1">
      <alignment horizontal="center" vertical="center" shrinkToFit="1"/>
    </xf>
    <xf numFmtId="177" fontId="5" fillId="34" borderId="37" xfId="0" applyNumberFormat="1" applyFont="1" applyFill="1" applyBorder="1" applyAlignment="1">
      <alignment vertical="center" shrinkToFit="1"/>
    </xf>
    <xf numFmtId="177" fontId="5" fillId="34" borderId="30" xfId="0" applyNumberFormat="1" applyFont="1" applyFill="1" applyBorder="1" applyAlignment="1">
      <alignment vertical="center" shrinkToFit="1"/>
    </xf>
    <xf numFmtId="177" fontId="5" fillId="34" borderId="34" xfId="0" applyNumberFormat="1" applyFont="1" applyFill="1" applyBorder="1" applyAlignment="1">
      <alignment horizontal="center" vertical="center" textRotation="255" shrinkToFit="1"/>
    </xf>
    <xf numFmtId="0" fontId="3" fillId="35" borderId="29" xfId="0" applyFont="1" applyFill="1" applyBorder="1" applyAlignment="1">
      <alignment horizontal="left" vertical="center" shrinkToFit="1"/>
    </xf>
    <xf numFmtId="0" fontId="71" fillId="34" borderId="0" xfId="0" applyFont="1" applyFill="1" applyBorder="1" applyAlignment="1">
      <alignment vertical="center"/>
    </xf>
    <xf numFmtId="0" fontId="3" fillId="34" borderId="0" xfId="0" applyFont="1" applyFill="1" applyBorder="1" applyAlignment="1">
      <alignment horizontal="center" vertical="center" shrinkToFit="1"/>
    </xf>
    <xf numFmtId="0" fontId="21" fillId="34" borderId="0" xfId="0" applyFont="1" applyFill="1" applyBorder="1" applyAlignment="1">
      <alignment horizontal="left" vertical="center" shrinkToFit="1"/>
    </xf>
    <xf numFmtId="0" fontId="3" fillId="34" borderId="0" xfId="0" applyFont="1" applyFill="1" applyBorder="1" applyAlignment="1">
      <alignment vertical="center" textRotation="255" shrinkToFit="1"/>
    </xf>
    <xf numFmtId="0" fontId="5" fillId="34" borderId="0" xfId="0" applyFont="1" applyFill="1" applyBorder="1" applyAlignment="1">
      <alignment horizontal="left" vertical="center" shrinkToFit="1"/>
    </xf>
    <xf numFmtId="0" fontId="5" fillId="36" borderId="0" xfId="0" applyFont="1" applyFill="1" applyBorder="1" applyAlignment="1">
      <alignment horizontal="center" vertical="center" shrinkToFit="1"/>
    </xf>
    <xf numFmtId="0" fontId="5" fillId="34" borderId="38" xfId="0" applyFont="1" applyFill="1" applyBorder="1" applyAlignment="1">
      <alignment horizontal="left" vertical="center" shrinkToFit="1"/>
    </xf>
    <xf numFmtId="0" fontId="5" fillId="35" borderId="19" xfId="0" applyFont="1" applyFill="1" applyBorder="1" applyAlignment="1">
      <alignment horizontal="left" vertical="center" shrinkToFit="1"/>
    </xf>
    <xf numFmtId="0" fontId="6" fillId="0" borderId="31" xfId="0" applyFont="1" applyBorder="1" applyAlignment="1">
      <alignment horizontal="center" vertical="center"/>
    </xf>
    <xf numFmtId="0" fontId="5" fillId="28" borderId="39" xfId="0" applyFont="1" applyFill="1" applyBorder="1" applyAlignment="1">
      <alignment vertical="center"/>
    </xf>
    <xf numFmtId="0" fontId="5" fillId="28" borderId="40" xfId="0" applyFont="1" applyFill="1" applyBorder="1" applyAlignment="1">
      <alignment vertical="center"/>
    </xf>
    <xf numFmtId="0" fontId="5" fillId="28" borderId="41" xfId="0" applyFont="1" applyFill="1" applyBorder="1" applyAlignment="1">
      <alignment vertical="center"/>
    </xf>
    <xf numFmtId="0" fontId="5" fillId="28" borderId="34" xfId="0" applyFont="1" applyFill="1" applyBorder="1" applyAlignment="1">
      <alignment vertical="center"/>
    </xf>
    <xf numFmtId="0" fontId="6" fillId="0" borderId="42" xfId="0" applyFont="1" applyBorder="1" applyAlignment="1">
      <alignment horizontal="right" vertical="center"/>
    </xf>
    <xf numFmtId="183" fontId="69" fillId="36" borderId="0" xfId="0" applyNumberFormat="1" applyFont="1" applyFill="1" applyBorder="1" applyAlignment="1">
      <alignment vertical="center" wrapText="1"/>
    </xf>
    <xf numFmtId="184" fontId="72" fillId="36" borderId="0" xfId="0" applyNumberFormat="1" applyFont="1" applyFill="1" applyBorder="1" applyAlignment="1">
      <alignment vertical="center" shrinkToFit="1"/>
    </xf>
    <xf numFmtId="0" fontId="70" fillId="28" borderId="15" xfId="0" applyFont="1" applyFill="1" applyBorder="1" applyAlignment="1">
      <alignment horizontal="center" vertical="center" wrapText="1"/>
    </xf>
    <xf numFmtId="0" fontId="12" fillId="28" borderId="24" xfId="0" applyFont="1" applyFill="1" applyBorder="1" applyAlignment="1">
      <alignment horizontal="center" vertical="center"/>
    </xf>
    <xf numFmtId="0" fontId="70" fillId="35" borderId="43" xfId="0" applyFont="1" applyFill="1" applyBorder="1" applyAlignment="1">
      <alignment horizontal="center" vertical="center" wrapText="1"/>
    </xf>
    <xf numFmtId="0" fontId="5" fillId="28" borderId="24" xfId="0" applyFont="1" applyFill="1" applyBorder="1" applyAlignment="1">
      <alignment horizontal="center" vertical="center" shrinkToFit="1"/>
    </xf>
    <xf numFmtId="183" fontId="5" fillId="0" borderId="16" xfId="0" applyNumberFormat="1" applyFont="1" applyBorder="1" applyAlignment="1">
      <alignment horizontal="center" vertical="center"/>
    </xf>
    <xf numFmtId="183" fontId="5" fillId="36" borderId="0" xfId="0" applyNumberFormat="1" applyFont="1" applyFill="1" applyBorder="1" applyAlignment="1">
      <alignment vertical="center" shrinkToFit="1"/>
    </xf>
    <xf numFmtId="183" fontId="12" fillId="0" borderId="44" xfId="0" applyNumberFormat="1" applyFont="1" applyBorder="1" applyAlignment="1">
      <alignment horizontal="center" vertical="center"/>
    </xf>
    <xf numFmtId="183" fontId="12" fillId="34" borderId="45" xfId="0" applyNumberFormat="1" applyFont="1" applyFill="1" applyBorder="1" applyAlignment="1">
      <alignment horizontal="center" vertical="center" shrinkToFit="1"/>
    </xf>
    <xf numFmtId="185" fontId="18" fillId="34" borderId="13" xfId="0" applyNumberFormat="1" applyFont="1" applyFill="1" applyBorder="1" applyAlignment="1">
      <alignment horizontal="center" vertical="center" shrinkToFit="1"/>
    </xf>
    <xf numFmtId="185" fontId="12" fillId="34" borderId="22" xfId="0" applyNumberFormat="1" applyFont="1" applyFill="1" applyBorder="1" applyAlignment="1">
      <alignment horizontal="center" vertical="center" shrinkToFit="1"/>
    </xf>
    <xf numFmtId="185" fontId="12" fillId="34" borderId="46" xfId="0" applyNumberFormat="1" applyFont="1" applyFill="1" applyBorder="1" applyAlignment="1">
      <alignment horizontal="center" vertical="center" shrinkToFit="1"/>
    </xf>
    <xf numFmtId="185" fontId="5" fillId="28" borderId="17" xfId="0" applyNumberFormat="1" applyFont="1" applyFill="1" applyBorder="1" applyAlignment="1">
      <alignment vertical="center"/>
    </xf>
    <xf numFmtId="185" fontId="18" fillId="0" borderId="44" xfId="0" applyNumberFormat="1" applyFont="1" applyBorder="1" applyAlignment="1">
      <alignment horizontal="center" vertical="center"/>
    </xf>
    <xf numFmtId="185" fontId="18" fillId="34" borderId="28" xfId="0" applyNumberFormat="1" applyFont="1" applyFill="1" applyBorder="1" applyAlignment="1">
      <alignment horizontal="center" vertical="center" wrapText="1" shrinkToFit="1"/>
    </xf>
    <xf numFmtId="185" fontId="18" fillId="0" borderId="28" xfId="0" applyNumberFormat="1" applyFont="1" applyBorder="1" applyAlignment="1">
      <alignment horizontal="center" vertical="center" wrapText="1"/>
    </xf>
    <xf numFmtId="183" fontId="13" fillId="0" borderId="41" xfId="0" applyNumberFormat="1" applyFont="1" applyBorder="1" applyAlignment="1">
      <alignment horizontal="center" vertical="center"/>
    </xf>
    <xf numFmtId="185" fontId="13" fillId="0" borderId="11" xfId="0" applyNumberFormat="1" applyFont="1" applyBorder="1" applyAlignment="1">
      <alignment horizontal="center" vertical="center"/>
    </xf>
    <xf numFmtId="185" fontId="12" fillId="0" borderId="44" xfId="0" applyNumberFormat="1" applyFont="1" applyBorder="1" applyAlignment="1">
      <alignment horizontal="center" vertical="center"/>
    </xf>
    <xf numFmtId="0" fontId="69" fillId="0" borderId="0" xfId="0" applyFont="1" applyAlignment="1">
      <alignment horizontal="center" vertical="center" wrapText="1"/>
    </xf>
    <xf numFmtId="0" fontId="73" fillId="36" borderId="0" xfId="0" applyNumberFormat="1" applyFont="1" applyFill="1" applyBorder="1" applyAlignment="1">
      <alignment horizontal="right" vertical="center" shrinkToFit="1"/>
    </xf>
    <xf numFmtId="0" fontId="74" fillId="36" borderId="0" xfId="0" applyFont="1" applyFill="1" applyBorder="1" applyAlignment="1">
      <alignment horizontal="right" vertical="center" shrinkToFit="1"/>
    </xf>
    <xf numFmtId="185" fontId="75" fillId="36" borderId="0" xfId="0" applyNumberFormat="1" applyFont="1" applyFill="1" applyBorder="1" applyAlignment="1">
      <alignment horizontal="left" vertical="center" wrapText="1"/>
    </xf>
    <xf numFmtId="0" fontId="13" fillId="36" borderId="0" xfId="0" applyFont="1" applyFill="1" applyBorder="1" applyAlignment="1">
      <alignment horizontal="right" vertical="center"/>
    </xf>
    <xf numFmtId="0" fontId="69" fillId="36" borderId="0" xfId="0" applyFont="1" applyFill="1" applyBorder="1" applyAlignment="1">
      <alignment horizontal="right" vertical="center" wrapText="1"/>
    </xf>
    <xf numFmtId="0" fontId="76" fillId="36" borderId="0" xfId="0" applyFont="1" applyFill="1" applyBorder="1" applyAlignment="1">
      <alignment horizontal="right" vertical="center" wrapText="1"/>
    </xf>
    <xf numFmtId="0" fontId="69" fillId="36" borderId="0" xfId="0" applyFont="1" applyFill="1" applyAlignment="1">
      <alignment horizontal="right" vertical="center" wrapText="1"/>
    </xf>
    <xf numFmtId="0" fontId="70" fillId="36" borderId="0" xfId="0" applyFont="1" applyFill="1" applyBorder="1" applyAlignment="1">
      <alignment horizontal="right" vertical="center" wrapText="1"/>
    </xf>
    <xf numFmtId="0" fontId="3" fillId="0" borderId="0" xfId="0" applyNumberFormat="1" applyFont="1" applyAlignment="1">
      <alignment horizontal="right" vertical="center"/>
    </xf>
    <xf numFmtId="0" fontId="3" fillId="36" borderId="0" xfId="0" applyFont="1" applyFill="1" applyBorder="1" applyAlignment="1">
      <alignment horizontal="right" vertical="center"/>
    </xf>
    <xf numFmtId="183" fontId="19" fillId="36" borderId="0" xfId="0" applyNumberFormat="1" applyFont="1" applyFill="1" applyBorder="1" applyAlignment="1">
      <alignment vertical="center" shrinkToFit="1"/>
    </xf>
    <xf numFmtId="0" fontId="8" fillId="35" borderId="12" xfId="0" applyFont="1" applyFill="1" applyBorder="1" applyAlignment="1">
      <alignment horizontal="center" vertical="center" wrapText="1"/>
    </xf>
    <xf numFmtId="0" fontId="10" fillId="35" borderId="12"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70" fillId="28" borderId="47" xfId="0" applyFont="1" applyFill="1" applyBorder="1" applyAlignment="1">
      <alignment horizontal="center" vertical="center" wrapText="1"/>
    </xf>
    <xf numFmtId="0" fontId="8" fillId="35" borderId="28" xfId="0" applyFont="1" applyFill="1" applyBorder="1" applyAlignment="1">
      <alignment horizontal="center" vertical="center" wrapText="1"/>
    </xf>
    <xf numFmtId="0" fontId="10" fillId="35" borderId="28" xfId="0" applyFont="1" applyFill="1" applyBorder="1" applyAlignment="1">
      <alignment horizontal="center" vertical="center" wrapText="1"/>
    </xf>
    <xf numFmtId="186" fontId="70" fillId="36" borderId="0" xfId="0" applyNumberFormat="1" applyFont="1" applyFill="1" applyBorder="1" applyAlignment="1">
      <alignment horizontal="right" vertical="center" wrapText="1"/>
    </xf>
    <xf numFmtId="0" fontId="12" fillId="28" borderId="44" xfId="0" applyFont="1" applyFill="1" applyBorder="1" applyAlignment="1">
      <alignment horizontal="center" vertical="center"/>
    </xf>
    <xf numFmtId="0" fontId="12" fillId="28" borderId="44" xfId="0" applyFont="1" applyFill="1" applyBorder="1" applyAlignment="1">
      <alignment horizontal="center" vertical="center" shrinkToFit="1"/>
    </xf>
    <xf numFmtId="0" fontId="18" fillId="28" borderId="44" xfId="0" applyFont="1" applyFill="1" applyBorder="1" applyAlignment="1">
      <alignment horizontal="center" vertical="center" wrapText="1"/>
    </xf>
    <xf numFmtId="0" fontId="18" fillId="28" borderId="13" xfId="0" applyNumberFormat="1" applyFont="1" applyFill="1" applyBorder="1" applyAlignment="1">
      <alignment horizontal="center" vertical="center" wrapText="1"/>
    </xf>
    <xf numFmtId="0" fontId="18" fillId="28" borderId="13" xfId="0" applyFont="1" applyFill="1" applyBorder="1" applyAlignment="1">
      <alignment horizontal="center" vertical="center" shrinkToFit="1"/>
    </xf>
    <xf numFmtId="0" fontId="18" fillId="28" borderId="48" xfId="0" applyFont="1" applyFill="1" applyBorder="1" applyAlignment="1">
      <alignment horizontal="center" vertical="center"/>
    </xf>
    <xf numFmtId="0" fontId="18" fillId="28" borderId="28" xfId="0" applyNumberFormat="1" applyFont="1" applyFill="1" applyBorder="1" applyAlignment="1">
      <alignment horizontal="center" vertical="center" wrapText="1"/>
    </xf>
    <xf numFmtId="0" fontId="5" fillId="28" borderId="49" xfId="0" applyFont="1" applyFill="1" applyBorder="1" applyAlignment="1">
      <alignment vertical="center"/>
    </xf>
    <xf numFmtId="0" fontId="3" fillId="34"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5" fillId="34" borderId="17" xfId="0" applyFont="1" applyFill="1" applyBorder="1" applyAlignment="1">
      <alignment horizontal="left" vertical="center" wrapText="1" shrinkToFit="1"/>
    </xf>
    <xf numFmtId="177" fontId="5" fillId="34" borderId="36" xfId="0" applyNumberFormat="1" applyFont="1" applyFill="1" applyBorder="1" applyAlignment="1">
      <alignment vertical="center" shrinkToFit="1"/>
    </xf>
    <xf numFmtId="177" fontId="5" fillId="0" borderId="0" xfId="0" applyNumberFormat="1" applyFont="1" applyFill="1" applyBorder="1" applyAlignment="1">
      <alignment horizontal="center" vertical="center" textRotation="255" shrinkToFit="1"/>
    </xf>
    <xf numFmtId="0" fontId="5" fillId="0" borderId="23"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70" fillId="28" borderId="44" xfId="0" applyFont="1" applyFill="1" applyBorder="1" applyAlignment="1">
      <alignment horizontal="center" vertical="center" wrapText="1"/>
    </xf>
    <xf numFmtId="22" fontId="6" fillId="34" borderId="0" xfId="0" applyNumberFormat="1" applyFont="1" applyFill="1" applyBorder="1" applyAlignment="1">
      <alignment vertical="center"/>
    </xf>
    <xf numFmtId="0" fontId="12" fillId="28" borderId="34" xfId="0" applyFont="1" applyFill="1" applyBorder="1" applyAlignment="1">
      <alignment horizontal="left" vertical="center" shrinkToFit="1"/>
    </xf>
    <xf numFmtId="0" fontId="12" fillId="28" borderId="43" xfId="0" applyFont="1" applyFill="1" applyBorder="1" applyAlignment="1">
      <alignment horizontal="left" vertical="center" shrinkToFit="1"/>
    </xf>
    <xf numFmtId="0" fontId="23" fillId="34" borderId="27" xfId="0" applyFont="1" applyFill="1" applyBorder="1" applyAlignment="1">
      <alignment horizontal="left" vertical="center" wrapText="1"/>
    </xf>
    <xf numFmtId="0" fontId="23" fillId="35" borderId="50" xfId="0" applyFont="1" applyFill="1" applyBorder="1" applyAlignment="1">
      <alignment horizontal="left" vertical="center" wrapText="1"/>
    </xf>
    <xf numFmtId="0" fontId="23" fillId="35" borderId="51" xfId="0" applyFont="1" applyFill="1" applyBorder="1" applyAlignment="1">
      <alignment horizontal="left" vertical="center" wrapText="1"/>
    </xf>
    <xf numFmtId="0" fontId="23" fillId="35" borderId="52" xfId="0" applyFont="1" applyFill="1" applyBorder="1" applyAlignment="1">
      <alignment horizontal="left" vertical="center" wrapText="1"/>
    </xf>
    <xf numFmtId="0" fontId="5" fillId="28" borderId="53" xfId="0" applyFont="1" applyFill="1" applyBorder="1" applyAlignment="1">
      <alignment horizontal="left" vertical="center"/>
    </xf>
    <xf numFmtId="0" fontId="5" fillId="28" borderId="54" xfId="0" applyFont="1" applyFill="1" applyBorder="1" applyAlignment="1">
      <alignment horizontal="left" vertical="center" wrapText="1"/>
    </xf>
    <xf numFmtId="0" fontId="5" fillId="28" borderId="55" xfId="0" applyFont="1" applyFill="1" applyBorder="1" applyAlignment="1">
      <alignment horizontal="left" vertical="center" wrapText="1"/>
    </xf>
    <xf numFmtId="0" fontId="5" fillId="28" borderId="56" xfId="0" applyFont="1" applyFill="1" applyBorder="1" applyAlignment="1">
      <alignment horizontal="left" vertical="center" wrapText="1"/>
    </xf>
    <xf numFmtId="0" fontId="5" fillId="28" borderId="57" xfId="0" applyFont="1" applyFill="1" applyBorder="1" applyAlignment="1">
      <alignment horizontal="left" vertical="center"/>
    </xf>
    <xf numFmtId="0" fontId="5" fillId="0" borderId="27" xfId="0" applyFont="1" applyBorder="1" applyAlignment="1">
      <alignment horizontal="left" vertical="center" shrinkToFit="1"/>
    </xf>
    <xf numFmtId="0" fontId="3" fillId="0" borderId="0" xfId="0" applyFont="1" applyBorder="1" applyAlignment="1">
      <alignment horizontal="left" vertical="center"/>
    </xf>
    <xf numFmtId="177" fontId="5" fillId="34" borderId="58" xfId="0" applyNumberFormat="1" applyFont="1" applyFill="1" applyBorder="1" applyAlignment="1">
      <alignment horizontal="left" vertical="center" shrinkToFit="1"/>
    </xf>
    <xf numFmtId="177" fontId="5" fillId="34" borderId="35" xfId="0" applyNumberFormat="1" applyFont="1" applyFill="1" applyBorder="1" applyAlignment="1">
      <alignment horizontal="left" vertical="center" shrinkToFit="1"/>
    </xf>
    <xf numFmtId="0" fontId="5" fillId="0" borderId="2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27" xfId="0" applyFont="1" applyBorder="1" applyAlignment="1">
      <alignment horizontal="left" vertical="center" wrapText="1"/>
    </xf>
    <xf numFmtId="0" fontId="5" fillId="0" borderId="59" xfId="0" applyFont="1" applyBorder="1" applyAlignment="1">
      <alignment horizontal="left" vertical="center" wrapText="1"/>
    </xf>
    <xf numFmtId="0" fontId="77" fillId="34" borderId="0" xfId="0" applyFont="1" applyFill="1" applyBorder="1" applyAlignment="1">
      <alignment horizontal="left" vertical="center" wrapText="1"/>
    </xf>
    <xf numFmtId="22" fontId="3" fillId="0" borderId="0" xfId="0" applyNumberFormat="1" applyFont="1" applyBorder="1" applyAlignment="1">
      <alignment horizontal="center" vertical="center"/>
    </xf>
    <xf numFmtId="0" fontId="78" fillId="34" borderId="58" xfId="0" applyFont="1" applyFill="1" applyBorder="1" applyAlignment="1">
      <alignment horizontal="right" vertical="center" wrapText="1"/>
    </xf>
    <xf numFmtId="0" fontId="78" fillId="34" borderId="0" xfId="0" applyFont="1" applyFill="1" applyBorder="1" applyAlignment="1">
      <alignment horizontal="right" vertical="center" wrapText="1"/>
    </xf>
    <xf numFmtId="0" fontId="23" fillId="34" borderId="58" xfId="0" applyFont="1" applyFill="1" applyBorder="1" applyAlignment="1">
      <alignment horizontal="center" vertical="center" wrapText="1"/>
    </xf>
    <xf numFmtId="0" fontId="55" fillId="34" borderId="0" xfId="43" applyFill="1" applyBorder="1" applyAlignment="1">
      <alignment horizontal="center" vertical="center"/>
    </xf>
    <xf numFmtId="179" fontId="55" fillId="34" borderId="0" xfId="43" applyNumberFormat="1" applyFill="1" applyBorder="1" applyAlignment="1">
      <alignment horizontal="center" vertical="center" shrinkToFit="1"/>
    </xf>
    <xf numFmtId="22" fontId="78" fillId="34" borderId="0" xfId="0" applyNumberFormat="1" applyFont="1" applyFill="1" applyBorder="1" applyAlignment="1">
      <alignment horizontal="right" vertical="center" wrapText="1"/>
    </xf>
    <xf numFmtId="0" fontId="79" fillId="34" borderId="0" xfId="0" applyFont="1" applyFill="1" applyBorder="1" applyAlignment="1">
      <alignment horizontal="center" vertical="center" wrapText="1"/>
    </xf>
    <xf numFmtId="177" fontId="5" fillId="34" borderId="36" xfId="0" applyNumberFormat="1" applyFont="1" applyFill="1" applyBorder="1" applyAlignment="1">
      <alignment horizontal="center" vertical="center" shrinkToFit="1"/>
    </xf>
    <xf numFmtId="177" fontId="5" fillId="34" borderId="30" xfId="0" applyNumberFormat="1"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8" fillId="0" borderId="60" xfId="0" applyFont="1" applyBorder="1" applyAlignment="1">
      <alignment horizontal="left" vertical="center" wrapText="1"/>
    </xf>
    <xf numFmtId="0" fontId="8" fillId="0" borderId="26" xfId="0" applyFont="1" applyBorder="1" applyAlignment="1">
      <alignment horizontal="left" vertical="center" wrapText="1"/>
    </xf>
    <xf numFmtId="0" fontId="5" fillId="0" borderId="58" xfId="0" applyFont="1" applyBorder="1" applyAlignment="1">
      <alignment horizontal="left" vertical="center"/>
    </xf>
    <xf numFmtId="0" fontId="5" fillId="0" borderId="35" xfId="0" applyFont="1" applyBorder="1" applyAlignment="1">
      <alignment horizontal="left" vertical="center"/>
    </xf>
    <xf numFmtId="0" fontId="5" fillId="0" borderId="27" xfId="0" applyFont="1" applyBorder="1" applyAlignment="1">
      <alignment horizontal="left" vertical="center"/>
    </xf>
    <xf numFmtId="0" fontId="5" fillId="0" borderId="59" xfId="0" applyFont="1" applyBorder="1" applyAlignment="1">
      <alignment horizontal="left" vertical="center"/>
    </xf>
    <xf numFmtId="0" fontId="6" fillId="0" borderId="60" xfId="0" applyFont="1" applyBorder="1" applyAlignment="1">
      <alignment horizontal="center" vertical="center" textRotation="255" wrapText="1"/>
    </xf>
    <xf numFmtId="0" fontId="6" fillId="0" borderId="61"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5" fillId="34" borderId="34" xfId="0" applyFont="1" applyFill="1" applyBorder="1" applyAlignment="1">
      <alignment horizontal="left" vertical="center" shrinkToFit="1"/>
    </xf>
    <xf numFmtId="0" fontId="5" fillId="34" borderId="43" xfId="0" applyFont="1" applyFill="1" applyBorder="1" applyAlignment="1">
      <alignment horizontal="left" vertical="center" shrinkToFi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6" xfId="0" applyFont="1" applyBorder="1" applyAlignment="1">
      <alignment horizontal="center" vertical="center" wrapText="1"/>
    </xf>
    <xf numFmtId="0" fontId="5" fillId="28" borderId="62" xfId="0" applyFont="1" applyFill="1" applyBorder="1" applyAlignment="1">
      <alignment horizontal="center" vertical="center" shrinkToFit="1"/>
    </xf>
    <xf numFmtId="0" fontId="5" fillId="28" borderId="27" xfId="0" applyFont="1" applyFill="1" applyBorder="1" applyAlignment="1">
      <alignment horizontal="center" vertical="center" shrinkToFit="1"/>
    </xf>
    <xf numFmtId="0" fontId="5" fillId="0" borderId="59" xfId="0" applyFont="1" applyBorder="1" applyAlignment="1">
      <alignment horizontal="left" vertical="center" shrinkToFit="1"/>
    </xf>
    <xf numFmtId="0" fontId="5" fillId="28" borderId="63" xfId="0" applyFont="1" applyFill="1" applyBorder="1" applyAlignment="1">
      <alignment horizontal="left" vertical="center" shrinkToFit="1"/>
    </xf>
    <xf numFmtId="0" fontId="5" fillId="28" borderId="64" xfId="0" applyFont="1" applyFill="1" applyBorder="1" applyAlignment="1">
      <alignment horizontal="left" vertical="center" shrinkToFit="1"/>
    </xf>
    <xf numFmtId="0" fontId="5" fillId="28" borderId="39" xfId="0" applyFont="1" applyFill="1" applyBorder="1" applyAlignment="1">
      <alignment horizontal="left" vertical="center" shrinkToFit="1"/>
    </xf>
    <xf numFmtId="0" fontId="5" fillId="28" borderId="40" xfId="0" applyFont="1" applyFill="1" applyBorder="1" applyAlignment="1">
      <alignment horizontal="left" vertical="center" shrinkToFit="1"/>
    </xf>
    <xf numFmtId="0" fontId="5" fillId="28" borderId="49" xfId="0" applyFont="1" applyFill="1" applyBorder="1" applyAlignment="1">
      <alignment horizontal="left" vertical="center"/>
    </xf>
    <xf numFmtId="0" fontId="5" fillId="28" borderId="39" xfId="0" applyFont="1" applyFill="1" applyBorder="1" applyAlignment="1">
      <alignment horizontal="left" vertical="center"/>
    </xf>
    <xf numFmtId="0" fontId="12" fillId="0" borderId="65" xfId="0" applyFont="1" applyBorder="1" applyAlignment="1">
      <alignment horizontal="center" vertical="center"/>
    </xf>
    <xf numFmtId="0" fontId="12" fillId="0" borderId="58" xfId="0" applyFont="1" applyBorder="1" applyAlignment="1">
      <alignment horizontal="center" vertical="center"/>
    </xf>
    <xf numFmtId="0" fontId="12" fillId="0" borderId="66" xfId="0" applyFont="1" applyBorder="1" applyAlignment="1">
      <alignment horizontal="center" vertical="center"/>
    </xf>
    <xf numFmtId="0" fontId="12" fillId="28" borderId="67" xfId="0" applyFont="1" applyFill="1" applyBorder="1" applyAlignment="1">
      <alignment horizontal="center" vertical="center"/>
    </xf>
    <xf numFmtId="0" fontId="12" fillId="28" borderId="33" xfId="0" applyFont="1" applyFill="1" applyBorder="1" applyAlignment="1">
      <alignment horizontal="center" vertical="center"/>
    </xf>
    <xf numFmtId="0" fontId="18" fillId="28" borderId="41" xfId="0" applyNumberFormat="1" applyFont="1" applyFill="1" applyBorder="1" applyAlignment="1">
      <alignment horizontal="center" vertical="center" wrapText="1"/>
    </xf>
    <xf numFmtId="0" fontId="18" fillId="28" borderId="43" xfId="0" applyNumberFormat="1" applyFont="1" applyFill="1" applyBorder="1" applyAlignment="1">
      <alignment horizontal="center" vertical="center" wrapText="1"/>
    </xf>
    <xf numFmtId="0" fontId="18" fillId="28" borderId="68" xfId="0" applyNumberFormat="1" applyFont="1" applyFill="1" applyBorder="1" applyAlignment="1">
      <alignment horizontal="center" vertical="center" wrapText="1"/>
    </xf>
    <xf numFmtId="0" fontId="18" fillId="28" borderId="69" xfId="0" applyNumberFormat="1" applyFont="1" applyFill="1" applyBorder="1" applyAlignment="1">
      <alignment horizontal="center" vertical="center" wrapText="1"/>
    </xf>
    <xf numFmtId="0" fontId="18" fillId="28" borderId="45" xfId="0" applyFont="1" applyFill="1" applyBorder="1" applyAlignment="1">
      <alignment horizontal="center" vertical="center" wrapText="1"/>
    </xf>
    <xf numFmtId="0" fontId="18" fillId="28" borderId="70" xfId="0" applyFont="1" applyFill="1" applyBorder="1" applyAlignment="1">
      <alignment horizontal="center" vertical="center"/>
    </xf>
    <xf numFmtId="0" fontId="12" fillId="28" borderId="71" xfId="0" applyFont="1" applyFill="1" applyBorder="1" applyAlignment="1">
      <alignment horizontal="center" vertical="center"/>
    </xf>
    <xf numFmtId="0" fontId="5" fillId="28" borderId="27" xfId="0" applyFont="1" applyFill="1" applyBorder="1" applyAlignment="1">
      <alignment horizontal="left" vertical="center" shrinkToFit="1"/>
    </xf>
    <xf numFmtId="0" fontId="5" fillId="28" borderId="59" xfId="0" applyFont="1" applyFill="1" applyBorder="1" applyAlignment="1">
      <alignment horizontal="left" vertical="center" shrinkToFit="1"/>
    </xf>
    <xf numFmtId="0" fontId="5" fillId="0" borderId="34" xfId="0" applyFont="1" applyBorder="1" applyAlignment="1">
      <alignment horizontal="left" vertical="center" shrinkToFit="1"/>
    </xf>
    <xf numFmtId="0" fontId="23" fillId="34" borderId="34" xfId="0" applyFont="1" applyFill="1" applyBorder="1" applyAlignment="1">
      <alignment horizontal="left" vertical="center" wrapText="1"/>
    </xf>
    <xf numFmtId="0" fontId="12" fillId="28" borderId="50" xfId="0" applyFont="1" applyFill="1" applyBorder="1" applyAlignment="1">
      <alignment horizontal="left" vertical="center" wrapText="1"/>
    </xf>
    <xf numFmtId="0" fontId="12" fillId="28" borderId="51" xfId="0" applyFont="1" applyFill="1" applyBorder="1" applyAlignment="1">
      <alignment horizontal="left" vertical="center"/>
    </xf>
    <xf numFmtId="0" fontId="12" fillId="28" borderId="52" xfId="0" applyFont="1" applyFill="1" applyBorder="1" applyAlignment="1">
      <alignment horizontal="left" vertical="center"/>
    </xf>
    <xf numFmtId="0" fontId="5" fillId="0" borderId="36" xfId="0" applyFont="1" applyBorder="1" applyAlignment="1">
      <alignment horizontal="left" vertical="center"/>
    </xf>
    <xf numFmtId="0" fontId="23" fillId="34" borderId="58" xfId="0" applyFont="1" applyFill="1" applyBorder="1" applyAlignment="1">
      <alignment horizontal="left" vertical="center" wrapText="1"/>
    </xf>
    <xf numFmtId="0" fontId="23" fillId="34" borderId="35" xfId="0" applyFont="1" applyFill="1" applyBorder="1" applyAlignment="1">
      <alignment horizontal="left" vertical="center" wrapText="1"/>
    </xf>
    <xf numFmtId="0" fontId="80" fillId="28" borderId="34" xfId="0" applyFont="1" applyFill="1" applyBorder="1" applyAlignment="1">
      <alignment horizontal="left" vertical="top" wrapText="1"/>
    </xf>
    <xf numFmtId="0" fontId="80" fillId="28" borderId="43" xfId="0" applyFont="1" applyFill="1" applyBorder="1" applyAlignment="1">
      <alignment horizontal="left" vertical="top" wrapText="1"/>
    </xf>
    <xf numFmtId="0" fontId="3" fillId="28" borderId="62" xfId="0" applyFont="1" applyFill="1" applyBorder="1" applyAlignment="1">
      <alignment horizontal="right" vertical="center"/>
    </xf>
    <xf numFmtId="0" fontId="3" fillId="28" borderId="27" xfId="0" applyFont="1" applyFill="1" applyBorder="1" applyAlignment="1">
      <alignment horizontal="right" vertical="center"/>
    </xf>
    <xf numFmtId="0" fontId="3" fillId="28" borderId="59" xfId="0" applyFont="1" applyFill="1" applyBorder="1" applyAlignment="1">
      <alignment horizontal="right" vertical="center"/>
    </xf>
    <xf numFmtId="0" fontId="12" fillId="28" borderId="30" xfId="0" applyFont="1" applyFill="1" applyBorder="1" applyAlignment="1">
      <alignment horizontal="left" vertical="top" wrapText="1"/>
    </xf>
    <xf numFmtId="0" fontId="12" fillId="28" borderId="34" xfId="0" applyFont="1" applyFill="1" applyBorder="1" applyAlignment="1">
      <alignment horizontal="left" vertical="top" wrapText="1"/>
    </xf>
    <xf numFmtId="0" fontId="3" fillId="0" borderId="42" xfId="0" applyFont="1" applyBorder="1" applyAlignment="1">
      <alignment horizontal="center" vertical="center"/>
    </xf>
    <xf numFmtId="0" fontId="3" fillId="0" borderId="72" xfId="0" applyFont="1" applyBorder="1" applyAlignment="1">
      <alignment horizontal="center" vertical="center"/>
    </xf>
    <xf numFmtId="0" fontId="7" fillId="35" borderId="37" xfId="0" applyFont="1" applyFill="1" applyBorder="1" applyAlignment="1">
      <alignment horizontal="center" vertical="center"/>
    </xf>
    <xf numFmtId="0" fontId="7" fillId="35" borderId="16" xfId="0" applyFont="1" applyFill="1" applyBorder="1" applyAlignment="1">
      <alignment horizontal="center" vertical="center"/>
    </xf>
    <xf numFmtId="0" fontId="5" fillId="28" borderId="53" xfId="0" applyFont="1" applyFill="1" applyBorder="1" applyAlignment="1">
      <alignment horizontal="left" vertical="center" wrapText="1"/>
    </xf>
    <xf numFmtId="0" fontId="5" fillId="28" borderId="49" xfId="0" applyNumberFormat="1" applyFont="1" applyFill="1" applyBorder="1" applyAlignment="1">
      <alignment horizontal="left" vertical="center" wrapText="1"/>
    </xf>
    <xf numFmtId="0" fontId="5" fillId="28" borderId="39" xfId="0" applyNumberFormat="1" applyFont="1" applyFill="1" applyBorder="1" applyAlignment="1">
      <alignment horizontal="left" vertical="center" wrapText="1"/>
    </xf>
    <xf numFmtId="0" fontId="5" fillId="28" borderId="40" xfId="0" applyNumberFormat="1" applyFont="1" applyFill="1" applyBorder="1" applyAlignment="1">
      <alignment horizontal="left" vertical="center" wrapText="1"/>
    </xf>
    <xf numFmtId="0" fontId="5" fillId="0" borderId="37" xfId="0" applyFont="1" applyBorder="1" applyAlignment="1">
      <alignment horizontal="left" vertical="center"/>
    </xf>
    <xf numFmtId="0" fontId="3" fillId="0" borderId="37" xfId="0" applyFont="1" applyBorder="1" applyAlignment="1">
      <alignment horizontal="center" vertical="center"/>
    </xf>
    <xf numFmtId="0" fontId="3" fillId="0" borderId="16"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27" xfId="0" applyFont="1" applyBorder="1" applyAlignment="1">
      <alignment horizontal="center" vertical="center"/>
    </xf>
    <xf numFmtId="0" fontId="3" fillId="0" borderId="7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81" fillId="35" borderId="37" xfId="0" applyFont="1" applyFill="1" applyBorder="1" applyAlignment="1">
      <alignment horizontal="center" vertical="center"/>
    </xf>
    <xf numFmtId="0" fontId="81" fillId="35" borderId="16" xfId="0" applyFont="1" applyFill="1" applyBorder="1" applyAlignment="1">
      <alignment horizontal="center" vertical="center"/>
    </xf>
    <xf numFmtId="0" fontId="14" fillId="0" borderId="60" xfId="0" applyFont="1" applyBorder="1" applyAlignment="1">
      <alignment horizontal="center" vertical="center" textRotation="255" wrapText="1"/>
    </xf>
    <xf numFmtId="0" fontId="14" fillId="0" borderId="61" xfId="0" applyFont="1" applyBorder="1" applyAlignment="1">
      <alignment horizontal="center" vertical="center" textRotation="255" wrapText="1"/>
    </xf>
    <xf numFmtId="0" fontId="14" fillId="0" borderId="26" xfId="0" applyFont="1" applyBorder="1" applyAlignment="1">
      <alignment horizontal="center" vertical="center" textRotation="255" wrapText="1"/>
    </xf>
    <xf numFmtId="0" fontId="5" fillId="28" borderId="34" xfId="0" applyFont="1" applyFill="1" applyBorder="1" applyAlignment="1">
      <alignment horizontal="center" vertical="center" shrinkToFit="1"/>
    </xf>
    <xf numFmtId="0" fontId="5" fillId="28" borderId="43" xfId="0" applyFont="1" applyFill="1" applyBorder="1" applyAlignment="1">
      <alignment horizontal="center" vertical="center" shrinkToFit="1"/>
    </xf>
    <xf numFmtId="0" fontId="23" fillId="33" borderId="77"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23" fillId="33" borderId="15" xfId="0" applyFont="1" applyFill="1" applyBorder="1" applyAlignment="1">
      <alignment horizontal="left" vertical="center" wrapText="1"/>
    </xf>
    <xf numFmtId="0" fontId="23" fillId="34" borderId="59" xfId="0" applyFont="1" applyFill="1" applyBorder="1" applyAlignment="1">
      <alignment horizontal="left" vertical="center" wrapText="1"/>
    </xf>
    <xf numFmtId="0" fontId="5" fillId="28" borderId="11" xfId="0" applyFont="1" applyFill="1" applyBorder="1" applyAlignment="1">
      <alignment horizontal="left" vertical="center"/>
    </xf>
    <xf numFmtId="0" fontId="6" fillId="0" borderId="60" xfId="0" applyFont="1" applyBorder="1" applyAlignment="1">
      <alignment horizontal="center" vertical="center" textRotation="255"/>
    </xf>
    <xf numFmtId="0" fontId="6" fillId="0" borderId="61" xfId="0" applyFont="1" applyBorder="1" applyAlignment="1">
      <alignment horizontal="center" vertical="center" textRotation="255"/>
    </xf>
    <xf numFmtId="0" fontId="6" fillId="0" borderId="26" xfId="0" applyFont="1" applyBorder="1" applyAlignment="1">
      <alignment horizontal="center" vertical="center" textRotation="255"/>
    </xf>
    <xf numFmtId="0" fontId="5" fillId="28" borderId="63" xfId="0" applyFont="1" applyFill="1" applyBorder="1" applyAlignment="1">
      <alignment horizontal="left" vertical="center" wrapText="1" shrinkToFit="1"/>
    </xf>
    <xf numFmtId="0" fontId="5" fillId="28" borderId="78" xfId="0" applyFont="1" applyFill="1" applyBorder="1" applyAlignment="1">
      <alignment horizontal="left" vertical="center" shrinkToFit="1"/>
    </xf>
    <xf numFmtId="0" fontId="5" fillId="28" borderId="40" xfId="0" applyFont="1" applyFill="1" applyBorder="1" applyAlignment="1">
      <alignment horizontal="left" vertical="center"/>
    </xf>
    <xf numFmtId="0" fontId="5" fillId="34" borderId="27" xfId="0" applyFont="1" applyFill="1" applyBorder="1" applyAlignment="1">
      <alignment horizontal="left" vertical="center" wrapText="1"/>
    </xf>
    <xf numFmtId="0" fontId="70" fillId="28" borderId="79" xfId="0" applyFont="1" applyFill="1" applyBorder="1" applyAlignment="1">
      <alignment horizontal="center" vertical="center" wrapText="1"/>
    </xf>
    <xf numFmtId="0" fontId="70" fillId="28" borderId="28" xfId="0" applyFont="1" applyFill="1" applyBorder="1" applyAlignment="1">
      <alignment horizontal="center" vertical="center" wrapText="1"/>
    </xf>
    <xf numFmtId="0" fontId="5" fillId="28" borderId="80" xfId="0" applyFont="1" applyFill="1" applyBorder="1" applyAlignment="1">
      <alignment horizontal="left" vertical="center"/>
    </xf>
    <xf numFmtId="0" fontId="5" fillId="0" borderId="58"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34" borderId="38" xfId="0" applyFont="1" applyFill="1" applyBorder="1" applyAlignment="1">
      <alignment horizontal="left" vertical="center" wrapText="1" shrinkToFit="1"/>
    </xf>
    <xf numFmtId="0" fontId="5" fillId="34" borderId="19"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7">
    <dxf>
      <fill>
        <patternFill>
          <bgColor indexed="13"/>
        </patternFill>
      </fill>
    </dxf>
    <dxf>
      <fill>
        <patternFill>
          <bgColor indexed="13"/>
        </patternFill>
      </fill>
    </dxf>
    <dxf>
      <fill>
        <patternFill>
          <bgColor indexed="13"/>
        </patternFill>
      </fill>
    </dxf>
    <dxf>
      <fill>
        <patternFill>
          <bgColor indexed="13"/>
        </patternFill>
      </fill>
    </dxf>
    <dxf>
      <font>
        <b/>
        <i val="0"/>
        <color indexed="10"/>
      </font>
    </dxf>
    <dxf>
      <fill>
        <patternFill>
          <bgColor indexed="13"/>
        </patternFill>
      </fill>
    </dxf>
    <dxf>
      <fill>
        <patternFill>
          <bgColor indexed="13"/>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ill>
        <patternFill>
          <bgColor indexed="13"/>
        </patternFill>
      </fill>
    </dxf>
    <dxf>
      <fill>
        <patternFill>
          <bgColor indexed="13"/>
        </patternFill>
      </fill>
    </dxf>
    <dxf>
      <font>
        <color auto="1"/>
      </font>
      <fill>
        <patternFill>
          <bgColor indexed="13"/>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10"/>
      </font>
    </dxf>
    <dxf>
      <font>
        <color indexed="10"/>
      </font>
    </dxf>
    <dxf>
      <font>
        <color indexed="10"/>
      </font>
    </dxf>
    <dxf>
      <font>
        <b/>
        <i val="0"/>
        <color indexed="10"/>
      </font>
    </dxf>
    <dxf>
      <font>
        <b/>
        <i val="0"/>
        <color indexed="10"/>
      </font>
    </dxf>
    <dxf>
      <font>
        <color indexed="10"/>
      </font>
    </dxf>
    <dxf>
      <font>
        <b/>
        <i val="0"/>
        <color indexed="10"/>
      </font>
    </dxf>
    <dxf>
      <font>
        <b/>
        <i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b/>
        <i val="0"/>
        <color rgb="FFFF0000"/>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suita.osaka.jp/kenko/1018719/1018724/index.html" TargetMode="External" /><Relationship Id="rId2" Type="http://schemas.openxmlformats.org/officeDocument/2006/relationships/hyperlink" Target="mailto:jutaksei@city.suita.osaka.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X110"/>
  <sheetViews>
    <sheetView tabSelected="1" zoomScaleSheetLayoutView="100" zoomScalePageLayoutView="0" workbookViewId="0" topLeftCell="A1">
      <pane xSplit="3" ySplit="3" topLeftCell="D46" activePane="bottomRight" state="frozen"/>
      <selection pane="topLeft" activeCell="A1" sqref="A1"/>
      <selection pane="topRight" activeCell="D1" sqref="D1"/>
      <selection pane="bottomLeft" activeCell="A4" sqref="A4"/>
      <selection pane="bottomRight" activeCell="N68" sqref="N68:N69"/>
    </sheetView>
  </sheetViews>
  <sheetFormatPr defaultColWidth="9.140625" defaultRowHeight="19.5" customHeight="1"/>
  <cols>
    <col min="1" max="1" width="0.71875" style="46" customWidth="1"/>
    <col min="2" max="2" width="6.421875" style="36" customWidth="1"/>
    <col min="3" max="3" width="4.00390625" style="52" customWidth="1"/>
    <col min="4" max="4" width="9.421875" style="1" customWidth="1"/>
    <col min="5" max="5" width="9.8515625" style="1" customWidth="1"/>
    <col min="6" max="6" width="9.421875" style="1" customWidth="1"/>
    <col min="7" max="8" width="8.421875" style="1" customWidth="1"/>
    <col min="9" max="10" width="8.28125" style="1" customWidth="1"/>
    <col min="11" max="11" width="8.00390625" style="1" customWidth="1"/>
    <col min="12" max="12" width="4.57421875" style="1" customWidth="1"/>
    <col min="13" max="13" width="4.57421875" style="16" customWidth="1"/>
    <col min="14" max="14" width="9.57421875" style="11" customWidth="1"/>
    <col min="15" max="15" width="0.85546875" style="45" customWidth="1"/>
    <col min="16" max="16" width="7.28125" style="55" customWidth="1"/>
    <col min="17" max="17" width="6.140625" style="128" customWidth="1"/>
    <col min="18" max="18" width="28.8515625" style="1" bestFit="1" customWidth="1"/>
    <col min="19" max="19" width="4.421875" style="1" customWidth="1"/>
    <col min="20" max="20" width="2.00390625" style="1" customWidth="1"/>
    <col min="21" max="21" width="2.28125" style="1" customWidth="1"/>
    <col min="22" max="22" width="3.28125" style="1" customWidth="1"/>
    <col min="23" max="23" width="9.00390625" style="1" customWidth="1"/>
    <col min="24" max="24" width="9.00390625" style="2" customWidth="1"/>
    <col min="25" max="16384" width="9.00390625" style="1" customWidth="1"/>
  </cols>
  <sheetData>
    <row r="1" spans="2:24" s="63" customFormat="1" ht="12" customHeight="1">
      <c r="B1" s="64" t="s">
        <v>70</v>
      </c>
      <c r="C1" s="67">
        <f>COUNTIF($X$7:$X$75,$B1)</f>
        <v>0</v>
      </c>
      <c r="D1" s="64" t="s">
        <v>65</v>
      </c>
      <c r="E1" s="65">
        <f>SUMIF($X$7:$X$75,$D1,$Q$7:$Q$75)</f>
        <v>12</v>
      </c>
      <c r="F1" s="64" t="s">
        <v>69</v>
      </c>
      <c r="G1" s="65">
        <f>COUNTIF($X$7:$X$75,$F1)</f>
        <v>0</v>
      </c>
      <c r="H1" s="64" t="s">
        <v>66</v>
      </c>
      <c r="I1" s="66">
        <f>E1+C1+G1</f>
        <v>12</v>
      </c>
      <c r="J1" s="66"/>
      <c r="K1" s="67" t="str">
        <f>IF(Q77-I1=0,"重複回答なし","重複回答あり")</f>
        <v>重複回答なし</v>
      </c>
      <c r="O1" s="62"/>
      <c r="P1" s="61" t="s">
        <v>71</v>
      </c>
      <c r="Q1" s="125">
        <f>COUNTIF(P8:P75,P1)</f>
        <v>23</v>
      </c>
      <c r="S1" s="68" t="s">
        <v>60</v>
      </c>
      <c r="T1" s="68" t="s">
        <v>61</v>
      </c>
      <c r="X1" s="66"/>
    </row>
    <row r="2" spans="2:24" s="31" customFormat="1" ht="4.5" customHeight="1" thickBot="1">
      <c r="B2" s="33"/>
      <c r="C2" s="49"/>
      <c r="N2" s="32"/>
      <c r="O2" s="32"/>
      <c r="P2" s="55"/>
      <c r="Q2" s="126"/>
      <c r="X2" s="44"/>
    </row>
    <row r="3" spans="2:20" ht="17.25" customHeight="1" thickBot="1">
      <c r="B3" s="246" t="s">
        <v>7</v>
      </c>
      <c r="C3" s="247"/>
      <c r="D3" s="253"/>
      <c r="E3" s="254"/>
      <c r="F3" s="42" t="s">
        <v>5</v>
      </c>
      <c r="G3" s="255"/>
      <c r="H3" s="256"/>
      <c r="I3" s="256"/>
      <c r="J3" s="256"/>
      <c r="K3" s="256"/>
      <c r="L3" s="256"/>
      <c r="M3" s="256"/>
      <c r="N3" s="257"/>
      <c r="O3" s="44"/>
      <c r="Q3" s="126"/>
      <c r="S3" s="1" t="s">
        <v>120</v>
      </c>
      <c r="T3" s="1" t="s">
        <v>121</v>
      </c>
    </row>
    <row r="4" spans="2:17" ht="17.25" customHeight="1" thickBot="1">
      <c r="B4" s="246" t="s">
        <v>8</v>
      </c>
      <c r="C4" s="247"/>
      <c r="D4" s="258"/>
      <c r="E4" s="259"/>
      <c r="F4" s="260"/>
      <c r="G4" s="38" t="s">
        <v>6</v>
      </c>
      <c r="H4" s="100" t="s">
        <v>124</v>
      </c>
      <c r="I4" s="244"/>
      <c r="J4" s="244"/>
      <c r="K4" s="244"/>
      <c r="L4" s="244"/>
      <c r="M4" s="244"/>
      <c r="N4" s="245"/>
      <c r="O4" s="44"/>
      <c r="Q4" s="126"/>
    </row>
    <row r="5" spans="2:22" ht="17.25" customHeight="1" thickBot="1">
      <c r="B5" s="246" t="s">
        <v>9</v>
      </c>
      <c r="C5" s="247"/>
      <c r="D5" s="262"/>
      <c r="E5" s="263"/>
      <c r="F5" s="264"/>
      <c r="G5" s="37" t="s">
        <v>10</v>
      </c>
      <c r="H5" s="70" t="s">
        <v>120</v>
      </c>
      <c r="I5" s="69"/>
      <c r="J5" s="95" t="s">
        <v>72</v>
      </c>
      <c r="K5" s="69"/>
      <c r="L5" s="95" t="s">
        <v>73</v>
      </c>
      <c r="M5" s="69"/>
      <c r="N5" s="71" t="s">
        <v>95</v>
      </c>
      <c r="O5" s="44"/>
      <c r="P5" s="55" t="s">
        <v>105</v>
      </c>
      <c r="Q5" s="126"/>
      <c r="S5" s="2"/>
      <c r="T5" s="2"/>
      <c r="U5" s="2"/>
      <c r="V5" s="2"/>
    </row>
    <row r="6" spans="2:22" ht="17.25" customHeight="1" thickBot="1">
      <c r="B6" s="265" t="s">
        <v>107</v>
      </c>
      <c r="C6" s="266"/>
      <c r="D6" s="253"/>
      <c r="E6" s="261"/>
      <c r="F6" s="254"/>
      <c r="G6" s="41" t="s">
        <v>38</v>
      </c>
      <c r="H6" s="253"/>
      <c r="I6" s="261"/>
      <c r="J6" s="261"/>
      <c r="K6" s="254"/>
      <c r="L6" s="246" t="s">
        <v>97</v>
      </c>
      <c r="M6" s="247"/>
      <c r="N6" s="107"/>
      <c r="O6" s="44"/>
      <c r="P6" s="132">
        <f>N6-E33</f>
        <v>0</v>
      </c>
      <c r="Q6" s="126"/>
      <c r="S6" s="2"/>
      <c r="T6" s="2"/>
      <c r="U6" s="2"/>
      <c r="V6" s="2"/>
    </row>
    <row r="7" spans="1:17" s="2" customFormat="1" ht="24" customHeight="1" thickBot="1">
      <c r="A7" s="47"/>
      <c r="B7" s="34" t="s">
        <v>2</v>
      </c>
      <c r="C7" s="239" t="s">
        <v>40</v>
      </c>
      <c r="D7" s="240"/>
      <c r="E7" s="240"/>
      <c r="F7" s="240"/>
      <c r="G7" s="240"/>
      <c r="H7" s="240"/>
      <c r="I7" s="240"/>
      <c r="J7" s="240"/>
      <c r="K7" s="241"/>
      <c r="L7" s="39" t="s">
        <v>3</v>
      </c>
      <c r="M7" s="40" t="s">
        <v>4</v>
      </c>
      <c r="N7" s="17" t="s">
        <v>39</v>
      </c>
      <c r="O7" s="88"/>
      <c r="P7" s="92"/>
      <c r="Q7" s="127"/>
    </row>
    <row r="8" spans="2:24" ht="15.75" customHeight="1" thickBot="1">
      <c r="B8" s="277" t="s">
        <v>0</v>
      </c>
      <c r="C8" s="50">
        <v>-1</v>
      </c>
      <c r="D8" s="196" t="s">
        <v>41</v>
      </c>
      <c r="E8" s="196"/>
      <c r="F8" s="196"/>
      <c r="G8" s="196"/>
      <c r="H8" s="196"/>
      <c r="I8" s="196"/>
      <c r="J8" s="196"/>
      <c r="K8" s="197"/>
      <c r="L8" s="12" t="s">
        <v>12</v>
      </c>
      <c r="M8" s="12" t="s">
        <v>12</v>
      </c>
      <c r="N8" s="21" t="s">
        <v>18</v>
      </c>
      <c r="O8" s="43"/>
      <c r="P8" s="55" t="str">
        <f>IF(Q8=0,"未回答",IF(Q8&gt;1,"複数回答不可","完了"))</f>
        <v>未回答</v>
      </c>
      <c r="Q8" s="126">
        <f>COUNTIF(L8:M8,"☑")</f>
        <v>0</v>
      </c>
      <c r="S8" s="5"/>
      <c r="T8" s="5"/>
      <c r="U8" s="5"/>
      <c r="V8" s="5"/>
      <c r="W8" s="5" t="b">
        <f>IF($L8=$T$1,1,IF($M8=$T$1,2))</f>
        <v>0</v>
      </c>
      <c r="X8" s="2" t="str">
        <f>IF(W8=1,"ＯＫ","要チェック")</f>
        <v>要チェック</v>
      </c>
    </row>
    <row r="9" spans="2:24" ht="24.75" customHeight="1" thickBot="1">
      <c r="B9" s="278"/>
      <c r="C9" s="50">
        <v>-2</v>
      </c>
      <c r="D9" s="175" t="s">
        <v>125</v>
      </c>
      <c r="E9" s="175"/>
      <c r="F9" s="175"/>
      <c r="G9" s="175"/>
      <c r="H9" s="175"/>
      <c r="I9" s="175"/>
      <c r="J9" s="175"/>
      <c r="K9" s="176"/>
      <c r="L9" s="12" t="s">
        <v>12</v>
      </c>
      <c r="M9" s="12" t="s">
        <v>12</v>
      </c>
      <c r="N9" s="21" t="s">
        <v>46</v>
      </c>
      <c r="O9" s="43"/>
      <c r="P9" s="55" t="str">
        <f>IF(Q9=0,"未回答",IF(Q9&gt;1,"複数回答不可","完了"))</f>
        <v>未回答</v>
      </c>
      <c r="Q9" s="126">
        <f>COUNTIF(L9:M9,"☑")</f>
        <v>0</v>
      </c>
      <c r="S9" s="5"/>
      <c r="T9" s="5"/>
      <c r="U9" s="5"/>
      <c r="V9" s="5"/>
      <c r="W9" s="5" t="b">
        <f>IF($L9=$T$1,1,IF($M9=$T$1,2))</f>
        <v>0</v>
      </c>
      <c r="X9" s="2" t="str">
        <f>IF(W9=1,"ＯＫ","要チェック")</f>
        <v>要チェック</v>
      </c>
    </row>
    <row r="10" spans="2:24" ht="15.75" customHeight="1" thickBot="1">
      <c r="B10" s="278"/>
      <c r="C10" s="50">
        <v>-3</v>
      </c>
      <c r="D10" s="283" t="s">
        <v>42</v>
      </c>
      <c r="E10" s="283"/>
      <c r="F10" s="283"/>
      <c r="G10" s="283"/>
      <c r="H10" s="160">
        <f>IF(M10=$T$1,"⇒（4）へ進んでください","")</f>
      </c>
      <c r="I10" s="160"/>
      <c r="J10" s="160"/>
      <c r="K10" s="275"/>
      <c r="L10" s="12" t="s">
        <v>12</v>
      </c>
      <c r="M10" s="12" t="s">
        <v>12</v>
      </c>
      <c r="N10" s="21" t="s">
        <v>15</v>
      </c>
      <c r="O10" s="43"/>
      <c r="P10" s="55" t="str">
        <f>IF(Q10=0,"未回答",IF(Q10&gt;1,"複数回答不可","完了"))</f>
        <v>未回答</v>
      </c>
      <c r="Q10" s="126">
        <f>COUNTIF(L10:M10,"☑")</f>
        <v>0</v>
      </c>
      <c r="S10" s="5"/>
      <c r="T10" s="5"/>
      <c r="U10" s="5"/>
      <c r="V10" s="5"/>
      <c r="W10" s="5" t="b">
        <f>IF($L10=$T$1,1,IF($M10=$T$1,2))</f>
        <v>0</v>
      </c>
      <c r="X10" s="2" t="str">
        <f>IF(W10=2,"ＯＫ","要チェック")</f>
        <v>要チェック</v>
      </c>
    </row>
    <row r="11" spans="2:23" ht="15.75" customHeight="1" thickBot="1">
      <c r="B11" s="278"/>
      <c r="C11" s="74"/>
      <c r="D11" s="272">
        <f>IF(L10=$T$1,"※改修等を行った場合は、①～③へ回答してください","")</f>
      </c>
      <c r="E11" s="273"/>
      <c r="F11" s="273"/>
      <c r="G11" s="273"/>
      <c r="H11" s="273"/>
      <c r="I11" s="273"/>
      <c r="J11" s="273"/>
      <c r="K11" s="274"/>
      <c r="L11" s="133" t="s">
        <v>3</v>
      </c>
      <c r="M11" s="134" t="s">
        <v>4</v>
      </c>
      <c r="N11" s="22"/>
      <c r="O11" s="89"/>
      <c r="Q11" s="126"/>
      <c r="S11" s="5"/>
      <c r="T11" s="5"/>
      <c r="U11" s="5"/>
      <c r="V11" s="5"/>
      <c r="W11" s="5"/>
    </row>
    <row r="12" spans="2:24" ht="15.75" customHeight="1" thickBot="1">
      <c r="B12" s="278"/>
      <c r="C12" s="75"/>
      <c r="D12" s="252" t="s">
        <v>13</v>
      </c>
      <c r="E12" s="196"/>
      <c r="F12" s="196"/>
      <c r="G12" s="196"/>
      <c r="H12" s="160">
        <f>IF(M12=$T$1,"⇒②へ進んでください","")</f>
      </c>
      <c r="I12" s="160"/>
      <c r="J12" s="160"/>
      <c r="K12" s="160"/>
      <c r="L12" s="12" t="s">
        <v>12</v>
      </c>
      <c r="M12" s="12" t="s">
        <v>12</v>
      </c>
      <c r="N12" s="23" t="s">
        <v>140</v>
      </c>
      <c r="O12" s="32"/>
      <c r="P12" s="55" t="str">
        <f>IF($L$10=$S$1,"複数回答不可",IF(Q12=1,"完了","未回答"))</f>
        <v>複数回答不可</v>
      </c>
      <c r="Q12" s="126">
        <f aca="true" t="shared" si="0" ref="Q12:Q17">COUNTIF(L12:M12,"☑")</f>
        <v>0</v>
      </c>
      <c r="S12" s="5"/>
      <c r="T12" s="5"/>
      <c r="U12" s="5"/>
      <c r="V12" s="5"/>
      <c r="W12" s="5" t="b">
        <f aca="true" t="shared" si="1" ref="W12:W17">IF($L12=$T$1,1,IF($M12=$T$1,2))</f>
        <v>0</v>
      </c>
      <c r="X12" s="2" t="str">
        <f>IF(W12=2,"ＯＫ","要チェック")</f>
        <v>要チェック</v>
      </c>
    </row>
    <row r="13" spans="2:24" ht="16.5" customHeight="1">
      <c r="B13" s="278"/>
      <c r="C13" s="74"/>
      <c r="D13" s="168" t="s">
        <v>14</v>
      </c>
      <c r="E13" s="168"/>
      <c r="F13" s="168"/>
      <c r="G13" s="168"/>
      <c r="H13" s="168"/>
      <c r="I13" s="168"/>
      <c r="J13" s="168"/>
      <c r="K13" s="168"/>
      <c r="L13" s="7" t="s">
        <v>12</v>
      </c>
      <c r="M13" s="7" t="s">
        <v>12</v>
      </c>
      <c r="N13" s="24"/>
      <c r="O13" s="90"/>
      <c r="P13" s="55" t="str">
        <f>IF($L$12=$S$1,"複数回答不可",IF(Q13=1,"完了","未回答"))</f>
        <v>複数回答不可</v>
      </c>
      <c r="Q13" s="126">
        <f t="shared" si="0"/>
        <v>0</v>
      </c>
      <c r="S13" s="5"/>
      <c r="T13" s="5"/>
      <c r="U13" s="5"/>
      <c r="V13" s="5"/>
      <c r="W13" s="5" t="b">
        <f t="shared" si="1"/>
        <v>0</v>
      </c>
      <c r="X13" s="2" t="str">
        <f>IF(W13=1,"ＯＫ","要チェック")</f>
        <v>要チェック</v>
      </c>
    </row>
    <row r="14" spans="2:24" ht="30" customHeight="1">
      <c r="B14" s="278"/>
      <c r="C14" s="74"/>
      <c r="D14" s="249" t="s">
        <v>127</v>
      </c>
      <c r="E14" s="250"/>
      <c r="F14" s="250"/>
      <c r="G14" s="250"/>
      <c r="H14" s="250"/>
      <c r="I14" s="250"/>
      <c r="J14" s="250"/>
      <c r="K14" s="251"/>
      <c r="L14" s="6" t="s">
        <v>12</v>
      </c>
      <c r="M14" s="6" t="s">
        <v>12</v>
      </c>
      <c r="N14" s="24"/>
      <c r="O14" s="90"/>
      <c r="P14" s="55" t="str">
        <f>IF($L$12=$S$1,"複数回答不可",IF(Q14=1,"完了","未回答"))</f>
        <v>複数回答不可</v>
      </c>
      <c r="Q14" s="126">
        <f t="shared" si="0"/>
        <v>0</v>
      </c>
      <c r="S14" s="5"/>
      <c r="T14" s="5"/>
      <c r="U14" s="5"/>
      <c r="V14" s="5"/>
      <c r="W14" s="5" t="b">
        <f t="shared" si="1"/>
        <v>0</v>
      </c>
      <c r="X14" s="2" t="str">
        <f>IF(W14=1,"ＯＫ","要チェック")</f>
        <v>要チェック</v>
      </c>
    </row>
    <row r="15" spans="2:24" ht="16.5" customHeight="1">
      <c r="B15" s="278"/>
      <c r="C15" s="74"/>
      <c r="D15" s="164" t="s">
        <v>16</v>
      </c>
      <c r="E15" s="164"/>
      <c r="F15" s="164"/>
      <c r="G15" s="164"/>
      <c r="H15" s="164"/>
      <c r="I15" s="164"/>
      <c r="J15" s="164"/>
      <c r="K15" s="164"/>
      <c r="L15" s="6" t="s">
        <v>12</v>
      </c>
      <c r="M15" s="6" t="s">
        <v>12</v>
      </c>
      <c r="N15" s="24"/>
      <c r="O15" s="90"/>
      <c r="P15" s="55" t="str">
        <f>IF($L$12=$S$1,"複数回答不可",IF(Q15=1,"完了","未回答"))</f>
        <v>複数回答不可</v>
      </c>
      <c r="Q15" s="126">
        <f t="shared" si="0"/>
        <v>0</v>
      </c>
      <c r="S15" s="5"/>
      <c r="T15" s="5"/>
      <c r="U15" s="5"/>
      <c r="V15" s="5"/>
      <c r="W15" s="5" t="b">
        <f t="shared" si="1"/>
        <v>0</v>
      </c>
      <c r="X15" s="2" t="str">
        <f>IF(W15=1,"ＯＫ","要チェック")</f>
        <v>要チェック</v>
      </c>
    </row>
    <row r="16" spans="2:24" ht="19.5" customHeight="1" thickBot="1">
      <c r="B16" s="278"/>
      <c r="C16" s="74"/>
      <c r="D16" s="276" t="s">
        <v>57</v>
      </c>
      <c r="E16" s="276"/>
      <c r="F16" s="276"/>
      <c r="G16" s="276"/>
      <c r="H16" s="276"/>
      <c r="I16" s="276"/>
      <c r="J16" s="276"/>
      <c r="K16" s="276"/>
      <c r="L16" s="6" t="s">
        <v>12</v>
      </c>
      <c r="M16" s="6" t="s">
        <v>12</v>
      </c>
      <c r="N16" s="24"/>
      <c r="O16" s="90"/>
      <c r="P16" s="55" t="str">
        <f>IF($L$12=$S$1,"複数回答不可",IF(Q16=1,"完了","未回答"))</f>
        <v>複数回答不可</v>
      </c>
      <c r="Q16" s="126">
        <f t="shared" si="0"/>
        <v>0</v>
      </c>
      <c r="S16" s="5"/>
      <c r="T16" s="5"/>
      <c r="U16" s="5"/>
      <c r="V16" s="5"/>
      <c r="W16" s="5" t="b">
        <f t="shared" si="1"/>
        <v>0</v>
      </c>
      <c r="X16" s="2" t="str">
        <f>IF(W16=1,"ＯＫ","要チェック")</f>
        <v>要チェック</v>
      </c>
    </row>
    <row r="17" spans="2:24" ht="15" customHeight="1" thickBot="1">
      <c r="B17" s="278"/>
      <c r="C17" s="75"/>
      <c r="D17" s="252" t="s">
        <v>29</v>
      </c>
      <c r="E17" s="196"/>
      <c r="F17" s="196"/>
      <c r="G17" s="196"/>
      <c r="H17" s="160">
        <f>IF(M17=$T$1,"⇒③へ進んでください","")</f>
      </c>
      <c r="I17" s="160"/>
      <c r="J17" s="160"/>
      <c r="K17" s="275"/>
      <c r="L17" s="12" t="s">
        <v>12</v>
      </c>
      <c r="M17" s="12" t="s">
        <v>12</v>
      </c>
      <c r="N17" s="21" t="s">
        <v>141</v>
      </c>
      <c r="O17" s="43"/>
      <c r="P17" s="55" t="str">
        <f>IF($L$10=$S$1,"複数回答不可",IF(Q17=1,"完了","未回答"))</f>
        <v>複数回答不可</v>
      </c>
      <c r="Q17" s="126">
        <f t="shared" si="0"/>
        <v>0</v>
      </c>
      <c r="S17" s="5"/>
      <c r="T17" s="5"/>
      <c r="U17" s="5"/>
      <c r="V17" s="5"/>
      <c r="W17" s="5" t="b">
        <f t="shared" si="1"/>
        <v>0</v>
      </c>
      <c r="X17" s="2" t="str">
        <f>IF(W17=2,"ＯＫ","要チェック")</f>
        <v>要チェック</v>
      </c>
    </row>
    <row r="18" spans="2:23" ht="15.75" customHeight="1">
      <c r="B18" s="278"/>
      <c r="C18" s="74"/>
      <c r="D18" s="161">
        <f>IF(L17=$T$1,"※設備内容を変更した場合は、以下に回答してください","")</f>
      </c>
      <c r="E18" s="162"/>
      <c r="F18" s="162"/>
      <c r="G18" s="162"/>
      <c r="H18" s="162"/>
      <c r="I18" s="162"/>
      <c r="J18" s="162"/>
      <c r="K18" s="163"/>
      <c r="L18" s="135" t="s">
        <v>3</v>
      </c>
      <c r="M18" s="136" t="s">
        <v>4</v>
      </c>
      <c r="N18" s="22"/>
      <c r="O18" s="89"/>
      <c r="Q18" s="126"/>
      <c r="S18" s="5"/>
      <c r="T18" s="5"/>
      <c r="U18" s="5"/>
      <c r="V18" s="5"/>
      <c r="W18" s="5"/>
    </row>
    <row r="19" spans="2:24" ht="17.25" customHeight="1">
      <c r="B19" s="278"/>
      <c r="C19" s="74"/>
      <c r="D19" s="164" t="s">
        <v>26</v>
      </c>
      <c r="E19" s="164"/>
      <c r="F19" s="164"/>
      <c r="G19" s="164"/>
      <c r="H19" s="164"/>
      <c r="I19" s="164"/>
      <c r="J19" s="164"/>
      <c r="K19" s="164"/>
      <c r="L19" s="7" t="s">
        <v>12</v>
      </c>
      <c r="M19" s="7" t="s">
        <v>12</v>
      </c>
      <c r="N19" s="25"/>
      <c r="O19" s="43"/>
      <c r="P19" s="55" t="str">
        <f aca="true" t="shared" si="2" ref="P19:P24">IF($L$17=$S$1,"複数回答不可",IF(Q19=1,"完了","未回答"))</f>
        <v>複数回答不可</v>
      </c>
      <c r="Q19" s="126">
        <f aca="true" t="shared" si="3" ref="Q19:Q25">COUNTIF(L19:M19,"☑")</f>
        <v>0</v>
      </c>
      <c r="S19" s="5"/>
      <c r="T19" s="5"/>
      <c r="U19" s="5"/>
      <c r="V19" s="5"/>
      <c r="W19" s="5" t="b">
        <f aca="true" t="shared" si="4" ref="W19:W25">IF($L19=$T$1,1,IF($M19=$T$1,2))</f>
        <v>0</v>
      </c>
      <c r="X19" s="2" t="str">
        <f>IF(W19=1,"ＯＫ","要チェック")</f>
        <v>要チェック</v>
      </c>
    </row>
    <row r="20" spans="2:24" ht="27" customHeight="1">
      <c r="B20" s="278"/>
      <c r="C20" s="74"/>
      <c r="D20" s="280" t="s">
        <v>126</v>
      </c>
      <c r="E20" s="210"/>
      <c r="F20" s="210"/>
      <c r="G20" s="210"/>
      <c r="H20" s="210"/>
      <c r="I20" s="210"/>
      <c r="J20" s="210"/>
      <c r="K20" s="281"/>
      <c r="L20" s="6" t="s">
        <v>12</v>
      </c>
      <c r="M20" s="6" t="s">
        <v>12</v>
      </c>
      <c r="N20" s="25"/>
      <c r="O20" s="43"/>
      <c r="P20" s="55" t="str">
        <f t="shared" si="2"/>
        <v>複数回答不可</v>
      </c>
      <c r="Q20" s="126">
        <f t="shared" si="3"/>
        <v>0</v>
      </c>
      <c r="S20" s="5"/>
      <c r="T20" s="5"/>
      <c r="U20" s="5"/>
      <c r="V20" s="5"/>
      <c r="W20" s="5" t="b">
        <f t="shared" si="4"/>
        <v>0</v>
      </c>
      <c r="X20" s="2" t="str">
        <f aca="true" t="shared" si="5" ref="X20:X72">IF(W20=1,"ＯＫ","要チェック")</f>
        <v>要チェック</v>
      </c>
    </row>
    <row r="21" spans="2:24" ht="17.25" customHeight="1">
      <c r="B21" s="278"/>
      <c r="C21" s="74"/>
      <c r="D21" s="164" t="s">
        <v>27</v>
      </c>
      <c r="E21" s="164"/>
      <c r="F21" s="164"/>
      <c r="G21" s="164"/>
      <c r="H21" s="164"/>
      <c r="I21" s="164"/>
      <c r="J21" s="164"/>
      <c r="K21" s="164"/>
      <c r="L21" s="6" t="s">
        <v>12</v>
      </c>
      <c r="M21" s="6" t="s">
        <v>12</v>
      </c>
      <c r="N21" s="25"/>
      <c r="O21" s="43"/>
      <c r="P21" s="55" t="str">
        <f t="shared" si="2"/>
        <v>複数回答不可</v>
      </c>
      <c r="Q21" s="126">
        <f t="shared" si="3"/>
        <v>0</v>
      </c>
      <c r="S21" s="5"/>
      <c r="T21" s="5"/>
      <c r="U21" s="5"/>
      <c r="V21" s="5"/>
      <c r="W21" s="5" t="b">
        <f t="shared" si="4"/>
        <v>0</v>
      </c>
      <c r="X21" s="2" t="str">
        <f t="shared" si="5"/>
        <v>要チェック</v>
      </c>
    </row>
    <row r="22" spans="2:24" ht="25.5" customHeight="1">
      <c r="B22" s="278"/>
      <c r="C22" s="74"/>
      <c r="D22" s="248" t="s">
        <v>28</v>
      </c>
      <c r="E22" s="164"/>
      <c r="F22" s="164"/>
      <c r="G22" s="164"/>
      <c r="H22" s="164"/>
      <c r="I22" s="164"/>
      <c r="J22" s="164"/>
      <c r="K22" s="164"/>
      <c r="L22" s="6" t="s">
        <v>12</v>
      </c>
      <c r="M22" s="6" t="s">
        <v>12</v>
      </c>
      <c r="N22" s="25"/>
      <c r="O22" s="43"/>
      <c r="P22" s="55" t="str">
        <f t="shared" si="2"/>
        <v>複数回答不可</v>
      </c>
      <c r="Q22" s="126">
        <f t="shared" si="3"/>
        <v>0</v>
      </c>
      <c r="S22" s="5"/>
      <c r="T22" s="5"/>
      <c r="U22" s="5"/>
      <c r="V22" s="5"/>
      <c r="W22" s="5" t="b">
        <f t="shared" si="4"/>
        <v>0</v>
      </c>
      <c r="X22" s="2" t="str">
        <f t="shared" si="5"/>
        <v>要チェック</v>
      </c>
    </row>
    <row r="23" spans="2:24" ht="49.5" customHeight="1">
      <c r="B23" s="278"/>
      <c r="C23" s="74"/>
      <c r="D23" s="248" t="s">
        <v>110</v>
      </c>
      <c r="E23" s="164"/>
      <c r="F23" s="164"/>
      <c r="G23" s="164"/>
      <c r="H23" s="164"/>
      <c r="I23" s="164"/>
      <c r="J23" s="164"/>
      <c r="K23" s="164"/>
      <c r="L23" s="6" t="s">
        <v>12</v>
      </c>
      <c r="M23" s="6" t="s">
        <v>12</v>
      </c>
      <c r="N23" s="150" t="s">
        <v>109</v>
      </c>
      <c r="O23" s="43"/>
      <c r="P23" s="55" t="str">
        <f t="shared" si="2"/>
        <v>複数回答不可</v>
      </c>
      <c r="Q23" s="126">
        <f t="shared" si="3"/>
        <v>0</v>
      </c>
      <c r="S23" s="5"/>
      <c r="T23" s="5"/>
      <c r="U23" s="5"/>
      <c r="V23" s="5"/>
      <c r="W23" s="5" t="b">
        <f t="shared" si="4"/>
        <v>0</v>
      </c>
      <c r="X23" s="2" t="str">
        <f t="shared" si="5"/>
        <v>要チェック</v>
      </c>
    </row>
    <row r="24" spans="2:24" ht="18.75" customHeight="1" thickBot="1">
      <c r="B24" s="278"/>
      <c r="C24" s="74"/>
      <c r="D24" s="213" t="s">
        <v>58</v>
      </c>
      <c r="E24" s="214"/>
      <c r="F24" s="214"/>
      <c r="G24" s="214"/>
      <c r="H24" s="214"/>
      <c r="I24" s="214"/>
      <c r="J24" s="214"/>
      <c r="K24" s="282"/>
      <c r="L24" s="6" t="s">
        <v>12</v>
      </c>
      <c r="M24" s="6" t="s">
        <v>12</v>
      </c>
      <c r="N24" s="25"/>
      <c r="O24" s="43"/>
      <c r="P24" s="55" t="str">
        <f t="shared" si="2"/>
        <v>複数回答不可</v>
      </c>
      <c r="Q24" s="126">
        <f t="shared" si="3"/>
        <v>0</v>
      </c>
      <c r="S24" s="5"/>
      <c r="T24" s="5"/>
      <c r="U24" s="5"/>
      <c r="V24" s="5"/>
      <c r="W24" s="5" t="b">
        <f t="shared" si="4"/>
        <v>0</v>
      </c>
      <c r="X24" s="2" t="str">
        <f t="shared" si="5"/>
        <v>要チェック</v>
      </c>
    </row>
    <row r="25" spans="2:24" ht="17.25" customHeight="1">
      <c r="B25" s="278"/>
      <c r="C25" s="75"/>
      <c r="D25" s="234" t="s">
        <v>19</v>
      </c>
      <c r="E25" s="194"/>
      <c r="F25" s="194"/>
      <c r="G25" s="194"/>
      <c r="H25" s="235">
        <f>IF(M25=$T$1,"⇒(4)へ進んでください","")</f>
      </c>
      <c r="I25" s="235"/>
      <c r="J25" s="235"/>
      <c r="K25" s="236"/>
      <c r="L25" s="15" t="s">
        <v>12</v>
      </c>
      <c r="M25" s="15" t="s">
        <v>12</v>
      </c>
      <c r="N25" s="59" t="s">
        <v>142</v>
      </c>
      <c r="O25" s="43"/>
      <c r="P25" s="55" t="str">
        <f>IF($L$10=$S$1,"複数回答不可",IF(Q25=1,"完了","未回答"))</f>
        <v>複数回答不可</v>
      </c>
      <c r="Q25" s="126">
        <f t="shared" si="3"/>
        <v>0</v>
      </c>
      <c r="S25" s="5"/>
      <c r="T25" s="5"/>
      <c r="U25" s="5"/>
      <c r="V25" s="5"/>
      <c r="W25" s="5" t="b">
        <f t="shared" si="4"/>
        <v>0</v>
      </c>
      <c r="X25" s="2" t="str">
        <f>IF(W25=2,"ＯＫ","要チェック")</f>
        <v>要チェック</v>
      </c>
    </row>
    <row r="26" spans="2:24" ht="42" customHeight="1" thickBot="1">
      <c r="B26" s="278"/>
      <c r="C26" s="75"/>
      <c r="D26" s="242" t="s">
        <v>67</v>
      </c>
      <c r="E26" s="243"/>
      <c r="F26" s="237" t="s">
        <v>92</v>
      </c>
      <c r="G26" s="237"/>
      <c r="H26" s="237" t="s">
        <v>68</v>
      </c>
      <c r="I26" s="237"/>
      <c r="J26" s="237"/>
      <c r="K26" s="238"/>
      <c r="L26" s="60"/>
      <c r="M26" s="60"/>
      <c r="N26" s="20"/>
      <c r="O26" s="43"/>
      <c r="Q26" s="126"/>
      <c r="X26" s="1"/>
    </row>
    <row r="27" spans="2:23" ht="15.75" customHeight="1">
      <c r="B27" s="278"/>
      <c r="C27" s="74"/>
      <c r="D27" s="161">
        <f>IF(L25=$T$1,"※ﾊﾞﾘｱﾌﾘｰ構造を変更した場合は、以下に回答してください","")</f>
      </c>
      <c r="E27" s="162"/>
      <c r="F27" s="162"/>
      <c r="G27" s="162"/>
      <c r="H27" s="162"/>
      <c r="I27" s="162"/>
      <c r="J27" s="162"/>
      <c r="K27" s="163"/>
      <c r="L27" s="135" t="s">
        <v>3</v>
      </c>
      <c r="M27" s="136" t="s">
        <v>4</v>
      </c>
      <c r="N27" s="22"/>
      <c r="O27" s="89"/>
      <c r="Q27" s="126"/>
      <c r="S27" s="5"/>
      <c r="T27" s="5"/>
      <c r="U27" s="5"/>
      <c r="V27" s="5"/>
      <c r="W27" s="5"/>
    </row>
    <row r="28" spans="2:24" ht="18.75" customHeight="1">
      <c r="B28" s="278"/>
      <c r="C28" s="74"/>
      <c r="D28" s="168" t="s">
        <v>17</v>
      </c>
      <c r="E28" s="168"/>
      <c r="F28" s="168"/>
      <c r="G28" s="168"/>
      <c r="H28" s="168"/>
      <c r="I28" s="168"/>
      <c r="J28" s="168"/>
      <c r="K28" s="168"/>
      <c r="L28" s="7" t="s">
        <v>12</v>
      </c>
      <c r="M28" s="7" t="s">
        <v>12</v>
      </c>
      <c r="N28" s="22"/>
      <c r="O28" s="89"/>
      <c r="P28" s="55" t="str">
        <f>IF($L$25=$S$1,"複数回答不可",IF(Q28=1,"完了","未回答"))</f>
        <v>複数回答不可</v>
      </c>
      <c r="Q28" s="126">
        <f>COUNTIF(L28:M28,"☑")</f>
        <v>0</v>
      </c>
      <c r="S28" s="5"/>
      <c r="T28" s="5"/>
      <c r="U28" s="5"/>
      <c r="V28" s="5"/>
      <c r="W28" s="5" t="b">
        <f>IF($L28=$T$1,1,IF($M28=$T$1,2))</f>
        <v>0</v>
      </c>
      <c r="X28" s="2" t="str">
        <f t="shared" si="5"/>
        <v>要チェック</v>
      </c>
    </row>
    <row r="29" spans="2:24" ht="19.5" customHeight="1" thickBot="1">
      <c r="B29" s="278"/>
      <c r="C29" s="74"/>
      <c r="D29" s="276" t="s">
        <v>58</v>
      </c>
      <c r="E29" s="276"/>
      <c r="F29" s="276"/>
      <c r="G29" s="276"/>
      <c r="H29" s="276"/>
      <c r="I29" s="276"/>
      <c r="J29" s="276"/>
      <c r="K29" s="276"/>
      <c r="L29" s="6" t="s">
        <v>12</v>
      </c>
      <c r="M29" s="6" t="s">
        <v>12</v>
      </c>
      <c r="N29" s="22"/>
      <c r="O29" s="89"/>
      <c r="P29" s="55" t="str">
        <f>IF($L$25=$S$1,"複数回答不可",IF(Q29=1,"完了","未回答"))</f>
        <v>複数回答不可</v>
      </c>
      <c r="Q29" s="126">
        <f>COUNTIF(L29:M29,"☑")</f>
        <v>0</v>
      </c>
      <c r="S29" s="5"/>
      <c r="T29" s="5"/>
      <c r="U29" s="5"/>
      <c r="V29" s="5"/>
      <c r="W29" s="5" t="b">
        <f>IF($L29=$T$1,1,IF($M29=$T$1,2))</f>
        <v>0</v>
      </c>
      <c r="X29" s="2" t="str">
        <f t="shared" si="5"/>
        <v>要チェック</v>
      </c>
    </row>
    <row r="30" spans="2:24" ht="16.5" customHeight="1" thickBot="1">
      <c r="B30" s="278"/>
      <c r="C30" s="50">
        <v>-4</v>
      </c>
      <c r="D30" s="196" t="s">
        <v>43</v>
      </c>
      <c r="E30" s="196"/>
      <c r="F30" s="196"/>
      <c r="G30" s="196"/>
      <c r="H30" s="160">
        <f>IF(L30=$T$1,"⇒(5)へ進んでください","")</f>
      </c>
      <c r="I30" s="160"/>
      <c r="J30" s="160"/>
      <c r="K30" s="160"/>
      <c r="L30" s="12" t="s">
        <v>12</v>
      </c>
      <c r="M30" s="12" t="s">
        <v>12</v>
      </c>
      <c r="N30" s="26" t="s">
        <v>143</v>
      </c>
      <c r="O30" s="43"/>
      <c r="P30" s="55" t="str">
        <f>IF(Q30=0,"未回答",IF(Q30&gt;1,"複数回答不可","完了"))</f>
        <v>未回答</v>
      </c>
      <c r="Q30" s="126">
        <f>COUNTIF(L30:M30,"☑")</f>
        <v>0</v>
      </c>
      <c r="S30" s="5"/>
      <c r="T30" s="5"/>
      <c r="U30" s="5"/>
      <c r="V30" s="5"/>
      <c r="W30" s="5" t="b">
        <f>IF($L30=$T$1,1,IF($M30=$T$1,2))</f>
        <v>0</v>
      </c>
      <c r="X30" s="2" t="str">
        <f t="shared" si="5"/>
        <v>要チェック</v>
      </c>
    </row>
    <row r="31" spans="2:23" ht="19.5" customHeight="1" thickBot="1">
      <c r="B31" s="278"/>
      <c r="C31" s="76"/>
      <c r="D31" s="206" t="s">
        <v>30</v>
      </c>
      <c r="E31" s="207"/>
      <c r="F31" s="207"/>
      <c r="G31" s="227" t="s">
        <v>31</v>
      </c>
      <c r="H31" s="227"/>
      <c r="I31" s="227"/>
      <c r="J31" s="227"/>
      <c r="K31" s="228"/>
      <c r="L31" s="8"/>
      <c r="M31" s="8"/>
      <c r="N31" s="25"/>
      <c r="O31" s="43"/>
      <c r="R31" s="122" t="s">
        <v>98</v>
      </c>
      <c r="S31" s="102" t="e">
        <f>E33/N6</f>
        <v>#DIV/0!</v>
      </c>
      <c r="T31" s="5"/>
      <c r="U31" s="5"/>
      <c r="V31" s="5"/>
      <c r="W31" s="5"/>
    </row>
    <row r="32" spans="2:23" ht="6" customHeight="1">
      <c r="B32" s="278"/>
      <c r="C32" s="76"/>
      <c r="D32" s="218" t="s">
        <v>82</v>
      </c>
      <c r="E32" s="215"/>
      <c r="F32" s="216"/>
      <c r="G32" s="216"/>
      <c r="H32" s="216"/>
      <c r="I32" s="216"/>
      <c r="J32" s="216"/>
      <c r="K32" s="216"/>
      <c r="L32" s="216"/>
      <c r="M32" s="216"/>
      <c r="N32" s="217"/>
      <c r="O32" s="43"/>
      <c r="T32" s="5"/>
      <c r="U32" s="5"/>
      <c r="V32" s="5"/>
      <c r="W32" s="5"/>
    </row>
    <row r="33" spans="2:24" ht="21.75" customHeight="1" thickBot="1">
      <c r="B33" s="278"/>
      <c r="C33" s="76"/>
      <c r="D33" s="226"/>
      <c r="E33" s="118">
        <f>SUM(G33:I33)</f>
        <v>0</v>
      </c>
      <c r="F33" s="141" t="s">
        <v>83</v>
      </c>
      <c r="G33" s="109"/>
      <c r="H33" s="142" t="s">
        <v>99</v>
      </c>
      <c r="I33" s="110"/>
      <c r="J33" s="143" t="s">
        <v>84</v>
      </c>
      <c r="K33" s="120"/>
      <c r="L33" s="224" t="s">
        <v>85</v>
      </c>
      <c r="M33" s="225"/>
      <c r="N33" s="113"/>
      <c r="O33" s="43"/>
      <c r="P33" s="55" t="str">
        <f>IF(Q33=4,"未回答",IF(Q33=0,"完了","一部未回答"))</f>
        <v>未回答</v>
      </c>
      <c r="Q33" s="140">
        <f>COUNTIF(G33:K33,"")+COUNTIF(N33,"")</f>
        <v>4</v>
      </c>
      <c r="R33" s="108">
        <f>G33+I33</f>
        <v>0</v>
      </c>
      <c r="S33" s="101">
        <f>E33-R33</f>
        <v>0</v>
      </c>
      <c r="T33" s="5"/>
      <c r="U33" s="5"/>
      <c r="V33" s="5"/>
      <c r="W33" s="121" t="b">
        <f>IF(AND($E33=$R33,R33&lt;&gt;0,$S33=0),1,IF($S33&gt;0,2))</f>
        <v>0</v>
      </c>
      <c r="X33" s="2" t="str">
        <f>IF(W33=1,"ＯＫ","要チェック")</f>
        <v>要チェック</v>
      </c>
    </row>
    <row r="34" spans="2:23" ht="6" customHeight="1">
      <c r="B34" s="278"/>
      <c r="C34" s="76"/>
      <c r="D34" s="218" t="s">
        <v>86</v>
      </c>
      <c r="E34" s="215"/>
      <c r="F34" s="216"/>
      <c r="G34" s="216"/>
      <c r="H34" s="216"/>
      <c r="I34" s="216"/>
      <c r="J34" s="216"/>
      <c r="K34" s="216"/>
      <c r="L34" s="216"/>
      <c r="M34" s="216"/>
      <c r="N34" s="217"/>
      <c r="O34" s="43"/>
      <c r="Q34" s="129"/>
      <c r="S34" s="5"/>
      <c r="T34" s="5"/>
      <c r="U34" s="5"/>
      <c r="V34" s="5"/>
      <c r="W34" s="5"/>
    </row>
    <row r="35" spans="2:24" ht="19.5" customHeight="1">
      <c r="B35" s="278"/>
      <c r="C35" s="76"/>
      <c r="D35" s="219"/>
      <c r="E35" s="119"/>
      <c r="F35" s="144" t="s">
        <v>87</v>
      </c>
      <c r="G35" s="111"/>
      <c r="H35" s="145" t="s">
        <v>88</v>
      </c>
      <c r="I35" s="111"/>
      <c r="J35" s="145" t="s">
        <v>106</v>
      </c>
      <c r="K35" s="111"/>
      <c r="L35" s="222" t="s">
        <v>101</v>
      </c>
      <c r="M35" s="223"/>
      <c r="N35" s="112"/>
      <c r="O35" s="43"/>
      <c r="P35" s="55" t="str">
        <f>IF(Q35=8,"未回答",IF(Q35=0,"完了","一部未回答"))</f>
        <v>未回答</v>
      </c>
      <c r="Q35" s="129">
        <f>COUNTIF(G35:K36,"")+COUNTIF(N35:N36,"")</f>
        <v>8</v>
      </c>
      <c r="S35" s="5"/>
      <c r="T35" s="5"/>
      <c r="U35" s="5"/>
      <c r="V35" s="5"/>
      <c r="W35" s="121" t="b">
        <f>IF(AND($E35=$S36,S36&lt;&gt;0,$Q36=0),1,IF($Q36&gt;0,2))</f>
        <v>0</v>
      </c>
      <c r="X35" s="2" t="str">
        <f>IF(W35=1,"ＯＫ","要チェック")</f>
        <v>要チェック</v>
      </c>
    </row>
    <row r="36" spans="2:24" ht="19.5" customHeight="1" thickBot="1">
      <c r="B36" s="278"/>
      <c r="C36" s="76"/>
      <c r="D36" s="146" t="s">
        <v>103</v>
      </c>
      <c r="E36" s="115"/>
      <c r="F36" s="147" t="s">
        <v>89</v>
      </c>
      <c r="G36" s="116"/>
      <c r="H36" s="147" t="s">
        <v>90</v>
      </c>
      <c r="I36" s="116"/>
      <c r="J36" s="147" t="s">
        <v>91</v>
      </c>
      <c r="K36" s="117"/>
      <c r="L36" s="220" t="s">
        <v>102</v>
      </c>
      <c r="M36" s="221"/>
      <c r="N36" s="113"/>
      <c r="O36" s="43"/>
      <c r="P36" s="55" t="s">
        <v>104</v>
      </c>
      <c r="Q36" s="130">
        <f>S36-E35</f>
        <v>0</v>
      </c>
      <c r="R36" s="123" t="s">
        <v>100</v>
      </c>
      <c r="S36" s="124">
        <f>G35+I35+K35+N35+E36+G36+I36+K36+N36</f>
        <v>0</v>
      </c>
      <c r="T36" s="5"/>
      <c r="U36" s="5"/>
      <c r="V36" s="5"/>
      <c r="W36" s="121" t="b">
        <f>IF(AND($E36=$R36,R36&lt;&gt;0,$S36=0),1,IF($S36&gt;0,2))</f>
        <v>0</v>
      </c>
      <c r="X36" s="2" t="str">
        <f>IF(W36=1,"ＯＫ","要チェック")</f>
        <v>要チェック</v>
      </c>
    </row>
    <row r="37" spans="2:24" ht="19.5" customHeight="1" thickBot="1">
      <c r="B37" s="278"/>
      <c r="C37" s="50">
        <v>-5</v>
      </c>
      <c r="D37" s="169" t="s">
        <v>133</v>
      </c>
      <c r="E37" s="169"/>
      <c r="F37" s="169"/>
      <c r="G37" s="169"/>
      <c r="H37" s="169"/>
      <c r="I37" s="169"/>
      <c r="J37" s="169"/>
      <c r="K37" s="208"/>
      <c r="L37" s="12" t="s">
        <v>12</v>
      </c>
      <c r="M37" s="12" t="s">
        <v>12</v>
      </c>
      <c r="N37" s="26" t="s">
        <v>139</v>
      </c>
      <c r="O37" s="43"/>
      <c r="P37" s="55" t="str">
        <f>IF(Q37=0,"未回答",IF(Q37&gt;1,"複数回答不可","完了"))</f>
        <v>未回答</v>
      </c>
      <c r="Q37" s="126">
        <f>COUNTIF(L37:M37,"☑")</f>
        <v>0</v>
      </c>
      <c r="S37" s="5"/>
      <c r="T37" s="5"/>
      <c r="U37" s="5"/>
      <c r="V37" s="5"/>
      <c r="W37" s="5" t="b">
        <f>IF($L37=$T$1,1,IF($M37=$T$1,2))</f>
        <v>0</v>
      </c>
      <c r="X37" s="2" t="str">
        <f t="shared" si="5"/>
        <v>要チェック</v>
      </c>
    </row>
    <row r="38" spans="2:23" ht="18" customHeight="1">
      <c r="B38" s="278"/>
      <c r="C38" s="74"/>
      <c r="D38" s="161">
        <f>IF(M37=$T$1,"提供していない場合は、以下に回答してください","")</f>
      </c>
      <c r="E38" s="162"/>
      <c r="F38" s="162"/>
      <c r="G38" s="162"/>
      <c r="H38" s="162"/>
      <c r="I38" s="162"/>
      <c r="J38" s="162"/>
      <c r="K38" s="163"/>
      <c r="L38" s="135" t="s">
        <v>3</v>
      </c>
      <c r="M38" s="136" t="s">
        <v>4</v>
      </c>
      <c r="N38" s="27"/>
      <c r="O38" s="89"/>
      <c r="Q38" s="126"/>
      <c r="S38" s="5"/>
      <c r="T38" s="5"/>
      <c r="U38" s="5"/>
      <c r="V38" s="5"/>
      <c r="W38" s="5"/>
    </row>
    <row r="39" spans="2:24" ht="19.5" customHeight="1" thickBot="1">
      <c r="B39" s="278"/>
      <c r="C39" s="74"/>
      <c r="D39" s="209" t="s">
        <v>74</v>
      </c>
      <c r="E39" s="210"/>
      <c r="F39" s="210"/>
      <c r="G39" s="210"/>
      <c r="H39" s="210"/>
      <c r="I39" s="210"/>
      <c r="J39" s="211"/>
      <c r="K39" s="212"/>
      <c r="L39" s="137" t="s">
        <v>12</v>
      </c>
      <c r="M39" s="137" t="s">
        <v>12</v>
      </c>
      <c r="N39" s="28"/>
      <c r="O39" s="43"/>
      <c r="P39" s="55" t="str">
        <f>IF($M$37=$S$1,"複数回答不可",IF(Q39=1,"完了","未回答"))</f>
        <v>複数回答不可</v>
      </c>
      <c r="Q39" s="126">
        <f>COUNTIF(L39:M39,"☑")</f>
        <v>0</v>
      </c>
      <c r="S39" s="5"/>
      <c r="T39" s="5"/>
      <c r="U39" s="5"/>
      <c r="V39" s="5"/>
      <c r="W39" s="5" t="b">
        <f>IF($L39=$T$1,1,IF($M39=$T$1,2))</f>
        <v>0</v>
      </c>
      <c r="X39" s="2" t="str">
        <f t="shared" si="5"/>
        <v>要チェック</v>
      </c>
    </row>
    <row r="40" spans="2:24" ht="18.75" customHeight="1" thickBot="1">
      <c r="B40" s="278"/>
      <c r="C40" s="74"/>
      <c r="D40" s="213" t="s">
        <v>33</v>
      </c>
      <c r="E40" s="214"/>
      <c r="F40" s="214"/>
      <c r="G40" s="214"/>
      <c r="H40" s="96"/>
      <c r="I40" s="96"/>
      <c r="J40" s="104" t="s">
        <v>93</v>
      </c>
      <c r="K40" s="114"/>
      <c r="L40" s="103" t="s">
        <v>12</v>
      </c>
      <c r="M40" s="7" t="s">
        <v>12</v>
      </c>
      <c r="N40" s="29"/>
      <c r="O40" s="43"/>
      <c r="P40" s="55" t="str">
        <f>IF($M$37=$S$1,"複数回答不可",IF(Q40=1,"完了","未回答"))</f>
        <v>複数回答不可</v>
      </c>
      <c r="Q40" s="126">
        <f>COUNTIF(L40:M40,"☑")</f>
        <v>0</v>
      </c>
      <c r="S40" s="5"/>
      <c r="T40" s="5"/>
      <c r="U40" s="5"/>
      <c r="V40" s="5"/>
      <c r="W40" s="5" t="b">
        <f>IF($L40=$T$1,1,IF($M40=$T$1,2))</f>
        <v>0</v>
      </c>
      <c r="X40" s="2" t="str">
        <f t="shared" si="5"/>
        <v>要チェック</v>
      </c>
    </row>
    <row r="41" spans="2:23" ht="49.5" customHeight="1">
      <c r="B41" s="278"/>
      <c r="C41" s="74"/>
      <c r="D41" s="231" t="s">
        <v>134</v>
      </c>
      <c r="E41" s="232"/>
      <c r="F41" s="232"/>
      <c r="G41" s="232"/>
      <c r="H41" s="232"/>
      <c r="I41" s="232"/>
      <c r="J41" s="232"/>
      <c r="K41" s="233"/>
      <c r="L41" s="13"/>
      <c r="M41" s="13"/>
      <c r="N41" s="29"/>
      <c r="O41" s="43"/>
      <c r="Q41" s="126"/>
      <c r="S41" s="5"/>
      <c r="T41" s="5"/>
      <c r="U41" s="5"/>
      <c r="V41" s="5"/>
      <c r="W41" s="5"/>
    </row>
    <row r="42" spans="2:24" ht="17.25" customHeight="1" thickBot="1">
      <c r="B42" s="278"/>
      <c r="C42" s="77"/>
      <c r="D42" s="148" t="s">
        <v>32</v>
      </c>
      <c r="E42" s="96"/>
      <c r="F42" s="96"/>
      <c r="G42" s="96"/>
      <c r="H42" s="96"/>
      <c r="I42" s="96"/>
      <c r="J42" s="96"/>
      <c r="K42" s="97"/>
      <c r="L42" s="14" t="s">
        <v>12</v>
      </c>
      <c r="M42" s="14" t="s">
        <v>12</v>
      </c>
      <c r="N42" s="29"/>
      <c r="O42" s="43"/>
      <c r="P42" s="55" t="str">
        <f>IF($M$37=$S$1,"複数回答不可",IF(Q42=1,"完了","未回答"))</f>
        <v>複数回答不可</v>
      </c>
      <c r="Q42" s="126">
        <f>COUNTIF(L42:M42,"☑")</f>
        <v>0</v>
      </c>
      <c r="S42" s="5"/>
      <c r="T42" s="5"/>
      <c r="U42" s="5"/>
      <c r="V42" s="5"/>
      <c r="W42" s="5" t="b">
        <f>IF($L42=$T$1,1,IF($M42=$T$1,2))</f>
        <v>0</v>
      </c>
      <c r="X42" s="2" t="str">
        <f t="shared" si="5"/>
        <v>要チェック</v>
      </c>
    </row>
    <row r="43" spans="2:23" ht="17.25" customHeight="1" thickBot="1">
      <c r="B43" s="279"/>
      <c r="C43" s="85"/>
      <c r="D43" s="98" t="s">
        <v>62</v>
      </c>
      <c r="E43" s="99"/>
      <c r="F43" s="99"/>
      <c r="G43" s="99"/>
      <c r="H43" s="99"/>
      <c r="I43" s="99"/>
      <c r="J43" s="106" t="s">
        <v>94</v>
      </c>
      <c r="K43" s="114"/>
      <c r="L43" s="105"/>
      <c r="M43" s="60"/>
      <c r="N43" s="86"/>
      <c r="O43" s="43"/>
      <c r="Q43" s="126"/>
      <c r="S43" s="5"/>
      <c r="T43" s="5"/>
      <c r="U43" s="5"/>
      <c r="V43" s="5"/>
      <c r="W43" s="5"/>
    </row>
    <row r="44" spans="2:24" ht="18.75" customHeight="1" thickBot="1">
      <c r="B44" s="277" t="s">
        <v>56</v>
      </c>
      <c r="C44" s="78">
        <v>-6</v>
      </c>
      <c r="D44" s="229" t="s">
        <v>59</v>
      </c>
      <c r="E44" s="229"/>
      <c r="F44" s="229"/>
      <c r="G44" s="229"/>
      <c r="H44" s="230">
        <f>IF(L44=$T$1,"⇒(7)へ進んでください","")</f>
      </c>
      <c r="I44" s="230"/>
      <c r="J44" s="230"/>
      <c r="K44" s="230"/>
      <c r="L44" s="53" t="s">
        <v>12</v>
      </c>
      <c r="M44" s="53" t="s">
        <v>12</v>
      </c>
      <c r="N44" s="54" t="s">
        <v>138</v>
      </c>
      <c r="O44" s="43"/>
      <c r="P44" s="55" t="str">
        <f>IF(Q44=0,"未回答",IF(Q44&gt;1,"複数回答不可","完了"))</f>
        <v>未回答</v>
      </c>
      <c r="Q44" s="126">
        <f>COUNTIF(L44:M44,"☑")</f>
        <v>0</v>
      </c>
      <c r="S44" s="5"/>
      <c r="T44" s="5"/>
      <c r="U44" s="5"/>
      <c r="V44" s="5"/>
      <c r="W44" s="5" t="b">
        <f>IF($L44=$T$1,1,IF($M44=$T$1,2))</f>
        <v>0</v>
      </c>
      <c r="X44" s="2" t="str">
        <f t="shared" si="5"/>
        <v>要チェック</v>
      </c>
    </row>
    <row r="45" spans="2:23" ht="15" customHeight="1">
      <c r="B45" s="278"/>
      <c r="C45" s="74"/>
      <c r="D45" s="161">
        <f>IF(M44=$T$1,"該当しない項目がある場合は以下に回答してください","")</f>
      </c>
      <c r="E45" s="162"/>
      <c r="F45" s="162"/>
      <c r="G45" s="162"/>
      <c r="H45" s="162"/>
      <c r="I45" s="162"/>
      <c r="J45" s="162"/>
      <c r="K45" s="163"/>
      <c r="L45" s="135" t="s">
        <v>3</v>
      </c>
      <c r="M45" s="136" t="s">
        <v>4</v>
      </c>
      <c r="N45" s="48"/>
      <c r="O45" s="89"/>
      <c r="Q45" s="126"/>
      <c r="S45" s="5"/>
      <c r="T45" s="5"/>
      <c r="U45" s="5"/>
      <c r="V45" s="5"/>
      <c r="W45" s="5"/>
    </row>
    <row r="46" spans="2:24" ht="19.5" customHeight="1">
      <c r="B46" s="278"/>
      <c r="C46" s="74"/>
      <c r="D46" s="168" t="s">
        <v>20</v>
      </c>
      <c r="E46" s="168"/>
      <c r="F46" s="168"/>
      <c r="G46" s="168"/>
      <c r="H46" s="168"/>
      <c r="I46" s="168"/>
      <c r="J46" s="168"/>
      <c r="K46" s="168"/>
      <c r="L46" s="137" t="s">
        <v>12</v>
      </c>
      <c r="M46" s="7" t="s">
        <v>12</v>
      </c>
      <c r="N46" s="30" t="s">
        <v>22</v>
      </c>
      <c r="O46" s="43"/>
      <c r="P46" s="55" t="str">
        <f>IF($M$44=$S$1,"複数回答不可",IF(Q46=1,"完了","未回答"))</f>
        <v>複数回答不可</v>
      </c>
      <c r="Q46" s="126">
        <f aca="true" t="shared" si="6" ref="Q46:Q51">COUNTIF(L46:M46,"☑")</f>
        <v>0</v>
      </c>
      <c r="S46" s="5"/>
      <c r="T46" s="5"/>
      <c r="U46" s="5"/>
      <c r="V46" s="5"/>
      <c r="W46" s="5" t="b">
        <f aca="true" t="shared" si="7" ref="W46:W51">IF($L46=$T$1,1,IF($M46=$T$1,2))</f>
        <v>0</v>
      </c>
      <c r="X46" s="2" t="str">
        <f t="shared" si="5"/>
        <v>要チェック</v>
      </c>
    </row>
    <row r="47" spans="2:24" ht="19.5" customHeight="1">
      <c r="B47" s="278"/>
      <c r="C47" s="74"/>
      <c r="D47" s="164" t="s">
        <v>34</v>
      </c>
      <c r="E47" s="164"/>
      <c r="F47" s="164"/>
      <c r="G47" s="164"/>
      <c r="H47" s="164"/>
      <c r="I47" s="164"/>
      <c r="J47" s="164"/>
      <c r="K47" s="164"/>
      <c r="L47" s="14" t="s">
        <v>12</v>
      </c>
      <c r="M47" s="6" t="s">
        <v>12</v>
      </c>
      <c r="N47" s="30" t="s">
        <v>23</v>
      </c>
      <c r="O47" s="43"/>
      <c r="P47" s="55" t="str">
        <f>IF($M$44=$S$1,"複数回答不可",IF(Q47=1,"完了","未回答"))</f>
        <v>複数回答不可</v>
      </c>
      <c r="Q47" s="126">
        <f t="shared" si="6"/>
        <v>0</v>
      </c>
      <c r="S47" s="5"/>
      <c r="T47" s="5"/>
      <c r="U47" s="5"/>
      <c r="V47" s="5"/>
      <c r="W47" s="5" t="b">
        <f t="shared" si="7"/>
        <v>0</v>
      </c>
      <c r="X47" s="2" t="str">
        <f t="shared" si="5"/>
        <v>要チェック</v>
      </c>
    </row>
    <row r="48" spans="2:24" ht="19.5" customHeight="1">
      <c r="B48" s="278"/>
      <c r="C48" s="74"/>
      <c r="D48" s="164" t="s">
        <v>45</v>
      </c>
      <c r="E48" s="164"/>
      <c r="F48" s="164"/>
      <c r="G48" s="164"/>
      <c r="H48" s="164"/>
      <c r="I48" s="164"/>
      <c r="J48" s="164"/>
      <c r="K48" s="164"/>
      <c r="L48" s="14" t="s">
        <v>12</v>
      </c>
      <c r="M48" s="6" t="s">
        <v>12</v>
      </c>
      <c r="N48" s="30" t="s">
        <v>24</v>
      </c>
      <c r="O48" s="43"/>
      <c r="P48" s="55" t="str">
        <f>IF($M$44=$S$1,"複数回答不可",IF(Q48=1,"完了","未回答"))</f>
        <v>複数回答不可</v>
      </c>
      <c r="Q48" s="126">
        <f t="shared" si="6"/>
        <v>0</v>
      </c>
      <c r="S48" s="5"/>
      <c r="T48" s="5"/>
      <c r="U48" s="5"/>
      <c r="V48" s="5"/>
      <c r="W48" s="5" t="b">
        <f t="shared" si="7"/>
        <v>0</v>
      </c>
      <c r="X48" s="2" t="str">
        <f t="shared" si="5"/>
        <v>要チェック</v>
      </c>
    </row>
    <row r="49" spans="2:24" ht="19.5" customHeight="1">
      <c r="B49" s="278"/>
      <c r="C49" s="74"/>
      <c r="D49" s="164" t="s">
        <v>21</v>
      </c>
      <c r="E49" s="164"/>
      <c r="F49" s="164"/>
      <c r="G49" s="164"/>
      <c r="H49" s="164"/>
      <c r="I49" s="164"/>
      <c r="J49" s="164"/>
      <c r="K49" s="164"/>
      <c r="L49" s="14" t="s">
        <v>12</v>
      </c>
      <c r="M49" s="14" t="s">
        <v>12</v>
      </c>
      <c r="N49" s="30" t="s">
        <v>25</v>
      </c>
      <c r="O49" s="43"/>
      <c r="P49" s="55" t="str">
        <f>IF($M$44=$S$1,"複数回答不可",IF(Q49=1,"完了","未回答"))</f>
        <v>複数回答不可</v>
      </c>
      <c r="Q49" s="126">
        <f>COUNTIF(L49:M49,"☑")</f>
        <v>0</v>
      </c>
      <c r="S49" s="5"/>
      <c r="T49" s="5"/>
      <c r="U49" s="5"/>
      <c r="V49" s="5"/>
      <c r="W49" s="5" t="b">
        <f t="shared" si="7"/>
        <v>0</v>
      </c>
      <c r="X49" s="2" t="str">
        <f t="shared" si="5"/>
        <v>要チェック</v>
      </c>
    </row>
    <row r="50" spans="2:24" ht="33" customHeight="1" thickBot="1">
      <c r="B50" s="278"/>
      <c r="C50" s="75"/>
      <c r="D50" s="165" t="s">
        <v>111</v>
      </c>
      <c r="E50" s="166"/>
      <c r="F50" s="166"/>
      <c r="G50" s="166"/>
      <c r="H50" s="166"/>
      <c r="I50" s="166"/>
      <c r="J50" s="166"/>
      <c r="K50" s="167"/>
      <c r="L50" s="14" t="s">
        <v>12</v>
      </c>
      <c r="M50" s="14" t="s">
        <v>12</v>
      </c>
      <c r="N50" s="149" t="s">
        <v>109</v>
      </c>
      <c r="O50" s="43"/>
      <c r="P50" s="55" t="str">
        <f>IF($M$44=$S$1,"複数回答不可",IF(Q50=1,"完了","未回答"))</f>
        <v>複数回答不可</v>
      </c>
      <c r="Q50" s="126">
        <f t="shared" si="6"/>
        <v>0</v>
      </c>
      <c r="S50" s="5"/>
      <c r="T50" s="5"/>
      <c r="U50" s="5"/>
      <c r="V50" s="5"/>
      <c r="W50" s="5" t="b">
        <f t="shared" si="7"/>
        <v>0</v>
      </c>
      <c r="X50" s="2" t="str">
        <f>IF(W50=1,"ＯＫ","要チェック")</f>
        <v>要チェック</v>
      </c>
    </row>
    <row r="51" spans="2:24" ht="19.5" customHeight="1" thickBot="1">
      <c r="B51" s="278"/>
      <c r="C51" s="50">
        <v>-7</v>
      </c>
      <c r="D51" s="169" t="s">
        <v>50</v>
      </c>
      <c r="E51" s="169"/>
      <c r="F51" s="169"/>
      <c r="G51" s="169"/>
      <c r="H51" s="160">
        <f>IF(L51=$T$1,"⇒(8)へ進んでください","")</f>
      </c>
      <c r="I51" s="160"/>
      <c r="J51" s="160"/>
      <c r="K51" s="160"/>
      <c r="L51" s="12" t="s">
        <v>12</v>
      </c>
      <c r="M51" s="12" t="s">
        <v>12</v>
      </c>
      <c r="N51" s="26" t="s">
        <v>138</v>
      </c>
      <c r="O51" s="43"/>
      <c r="P51" s="55" t="str">
        <f>IF(Q51=0,"未回答",IF(Q51&gt;1,"複数回答不可","完了"))</f>
        <v>未回答</v>
      </c>
      <c r="Q51" s="126">
        <f t="shared" si="6"/>
        <v>0</v>
      </c>
      <c r="S51" s="5"/>
      <c r="T51" s="5"/>
      <c r="U51" s="5"/>
      <c r="V51" s="5"/>
      <c r="W51" s="5" t="b">
        <f t="shared" si="7"/>
        <v>0</v>
      </c>
      <c r="X51" s="2" t="str">
        <f t="shared" si="5"/>
        <v>要チェック</v>
      </c>
    </row>
    <row r="52" spans="2:23" ht="15.75" customHeight="1">
      <c r="B52" s="278"/>
      <c r="C52" s="79"/>
      <c r="D52" s="161">
        <f>IF(M51=$T$1,"前払金が発生する場合は以下に回答してください","")</f>
      </c>
      <c r="E52" s="162"/>
      <c r="F52" s="162"/>
      <c r="G52" s="162"/>
      <c r="H52" s="162"/>
      <c r="I52" s="162"/>
      <c r="J52" s="162"/>
      <c r="K52" s="163"/>
      <c r="L52" s="135" t="s">
        <v>3</v>
      </c>
      <c r="M52" s="136" t="s">
        <v>4</v>
      </c>
      <c r="N52" s="48"/>
      <c r="O52" s="89"/>
      <c r="Q52" s="126"/>
      <c r="S52" s="5"/>
      <c r="T52" s="5"/>
      <c r="U52" s="5"/>
      <c r="V52" s="5"/>
      <c r="W52" s="5"/>
    </row>
    <row r="53" spans="2:24" ht="19.5" customHeight="1">
      <c r="B53" s="278"/>
      <c r="C53" s="74"/>
      <c r="D53" s="168" t="s">
        <v>20</v>
      </c>
      <c r="E53" s="168"/>
      <c r="F53" s="168"/>
      <c r="G53" s="168"/>
      <c r="H53" s="168"/>
      <c r="I53" s="168"/>
      <c r="J53" s="168"/>
      <c r="K53" s="168"/>
      <c r="L53" s="137" t="s">
        <v>12</v>
      </c>
      <c r="M53" s="7" t="s">
        <v>12</v>
      </c>
      <c r="N53" s="30" t="s">
        <v>35</v>
      </c>
      <c r="O53" s="43"/>
      <c r="P53" s="55" t="str">
        <f>IF($M$51=$S$1,"複数回答不可",IF(Q53=1,"完了","未回答"))</f>
        <v>複数回答不可</v>
      </c>
      <c r="Q53" s="126">
        <f aca="true" t="shared" si="8" ref="Q53:Q58">COUNTIF(L53:M53,"☑")</f>
        <v>0</v>
      </c>
      <c r="S53" s="5"/>
      <c r="T53" s="5"/>
      <c r="U53" s="5"/>
      <c r="V53" s="5"/>
      <c r="W53" s="5" t="b">
        <f aca="true" t="shared" si="9" ref="W53:W58">IF($L53=$T$1,1,IF($M53=$T$1,2))</f>
        <v>0</v>
      </c>
      <c r="X53" s="2" t="str">
        <f t="shared" si="5"/>
        <v>要チェック</v>
      </c>
    </row>
    <row r="54" spans="2:24" ht="19.5" customHeight="1">
      <c r="B54" s="278"/>
      <c r="C54" s="74"/>
      <c r="D54" s="164" t="s">
        <v>49</v>
      </c>
      <c r="E54" s="164"/>
      <c r="F54" s="164"/>
      <c r="G54" s="164"/>
      <c r="H54" s="164"/>
      <c r="I54" s="164"/>
      <c r="J54" s="164"/>
      <c r="K54" s="164"/>
      <c r="L54" s="14" t="s">
        <v>12</v>
      </c>
      <c r="M54" s="6" t="s">
        <v>12</v>
      </c>
      <c r="N54" s="30" t="s">
        <v>47</v>
      </c>
      <c r="O54" s="43"/>
      <c r="P54" s="55" t="str">
        <f>IF($M$51=$S$1,"複数回答不可",IF(Q54=1,"完了","未回答"))</f>
        <v>複数回答不可</v>
      </c>
      <c r="Q54" s="126">
        <f t="shared" si="8"/>
        <v>0</v>
      </c>
      <c r="S54" s="5"/>
      <c r="T54" s="5"/>
      <c r="U54" s="5"/>
      <c r="V54" s="5"/>
      <c r="W54" s="5" t="b">
        <f t="shared" si="9"/>
        <v>0</v>
      </c>
      <c r="X54" s="2" t="str">
        <f t="shared" si="5"/>
        <v>要チェック</v>
      </c>
    </row>
    <row r="55" spans="2:24" ht="19.5" customHeight="1">
      <c r="B55" s="278"/>
      <c r="C55" s="77"/>
      <c r="D55" s="164" t="s">
        <v>51</v>
      </c>
      <c r="E55" s="164"/>
      <c r="F55" s="164"/>
      <c r="G55" s="164"/>
      <c r="H55" s="164"/>
      <c r="I55" s="164"/>
      <c r="J55" s="164"/>
      <c r="K55" s="164"/>
      <c r="L55" s="14" t="s">
        <v>12</v>
      </c>
      <c r="M55" s="6" t="s">
        <v>12</v>
      </c>
      <c r="N55" s="30" t="s">
        <v>47</v>
      </c>
      <c r="O55" s="43"/>
      <c r="P55" s="55" t="str">
        <f>IF($M$51=$S$1,"複数回答不可",IF(Q55=1,"完了","未回答"))</f>
        <v>複数回答不可</v>
      </c>
      <c r="Q55" s="126">
        <f t="shared" si="8"/>
        <v>0</v>
      </c>
      <c r="S55" s="5"/>
      <c r="T55" s="5"/>
      <c r="U55" s="5"/>
      <c r="V55" s="5"/>
      <c r="W55" s="5" t="b">
        <f t="shared" si="9"/>
        <v>0</v>
      </c>
      <c r="X55" s="2" t="str">
        <f t="shared" si="5"/>
        <v>要チェック</v>
      </c>
    </row>
    <row r="56" spans="2:24" ht="19.5" customHeight="1">
      <c r="B56" s="278"/>
      <c r="C56" s="153"/>
      <c r="D56" s="164" t="s">
        <v>113</v>
      </c>
      <c r="E56" s="164"/>
      <c r="F56" s="164"/>
      <c r="G56" s="164"/>
      <c r="H56" s="164"/>
      <c r="I56" s="164"/>
      <c r="J56" s="164"/>
      <c r="K56" s="164"/>
      <c r="L56" s="14" t="s">
        <v>12</v>
      </c>
      <c r="M56" s="6" t="s">
        <v>12</v>
      </c>
      <c r="N56" s="154" t="s">
        <v>136</v>
      </c>
      <c r="O56" s="43"/>
      <c r="P56" s="55" t="str">
        <f>IF($M$51=$S$1,"複数回答不可",IF(Q56=1,"完了","未回答"))</f>
        <v>複数回答不可</v>
      </c>
      <c r="Q56" s="126">
        <f t="shared" si="8"/>
        <v>0</v>
      </c>
      <c r="S56" s="5"/>
      <c r="T56" s="5"/>
      <c r="U56" s="5"/>
      <c r="V56" s="5"/>
      <c r="W56" s="5" t="b">
        <f t="shared" si="9"/>
        <v>0</v>
      </c>
      <c r="X56" s="2" t="str">
        <f>IF(W56=1,"ＯＫ","要チェック")</f>
        <v>要チェック</v>
      </c>
    </row>
    <row r="57" spans="2:24" ht="19.5" customHeight="1" thickBot="1">
      <c r="B57" s="278"/>
      <c r="C57" s="153"/>
      <c r="D57" s="286" t="s">
        <v>114</v>
      </c>
      <c r="E57" s="286"/>
      <c r="F57" s="286"/>
      <c r="G57" s="286"/>
      <c r="H57" s="286"/>
      <c r="I57" s="286"/>
      <c r="J57" s="286"/>
      <c r="K57" s="286"/>
      <c r="L57" s="156" t="s">
        <v>12</v>
      </c>
      <c r="M57" s="156" t="s">
        <v>12</v>
      </c>
      <c r="N57" s="155" t="s">
        <v>137</v>
      </c>
      <c r="O57" s="43"/>
      <c r="P57" s="55" t="str">
        <f>IF($M$51=$S$1,"複数回答不可",IF(Q57=1,"完了","未回答"))</f>
        <v>複数回答不可</v>
      </c>
      <c r="Q57" s="126">
        <f t="shared" si="8"/>
        <v>0</v>
      </c>
      <c r="S57" s="5"/>
      <c r="T57" s="5"/>
      <c r="U57" s="5"/>
      <c r="V57" s="5"/>
      <c r="W57" s="5" t="b">
        <f t="shared" si="9"/>
        <v>0</v>
      </c>
      <c r="X57" s="2" t="str">
        <f>IF(W57=1,"ＯＫ","要チェック")</f>
        <v>要チェック</v>
      </c>
    </row>
    <row r="58" spans="2:24" ht="19.5" customHeight="1">
      <c r="B58" s="192" t="s">
        <v>1</v>
      </c>
      <c r="C58" s="80">
        <v>-8</v>
      </c>
      <c r="D58" s="194" t="s">
        <v>44</v>
      </c>
      <c r="E58" s="194"/>
      <c r="F58" s="194"/>
      <c r="G58" s="194"/>
      <c r="H58" s="194"/>
      <c r="I58" s="194"/>
      <c r="J58" s="194"/>
      <c r="K58" s="195"/>
      <c r="L58" s="15" t="s">
        <v>12</v>
      </c>
      <c r="M58" s="15" t="s">
        <v>12</v>
      </c>
      <c r="N58" s="19" t="s">
        <v>37</v>
      </c>
      <c r="O58" s="91"/>
      <c r="P58" s="55" t="str">
        <f>IF(Q58=0,"未回答",IF(Q58&gt;1,"複数回答不可","完了"))</f>
        <v>未回答</v>
      </c>
      <c r="Q58" s="126">
        <f t="shared" si="8"/>
        <v>0</v>
      </c>
      <c r="S58" s="5"/>
      <c r="T58" s="5"/>
      <c r="U58" s="5"/>
      <c r="V58" s="5"/>
      <c r="W58" s="5" t="b">
        <f t="shared" si="9"/>
        <v>0</v>
      </c>
      <c r="X58" s="2" t="str">
        <f t="shared" si="5"/>
        <v>要チェック</v>
      </c>
    </row>
    <row r="59" spans="2:23" ht="18.75" customHeight="1" thickBot="1">
      <c r="B59" s="193"/>
      <c r="C59" s="56"/>
      <c r="D59" s="158" t="s">
        <v>36</v>
      </c>
      <c r="E59" s="158"/>
      <c r="F59" s="158"/>
      <c r="G59" s="158"/>
      <c r="H59" s="158"/>
      <c r="I59" s="158"/>
      <c r="J59" s="158"/>
      <c r="K59" s="159"/>
      <c r="L59" s="138" t="s">
        <v>3</v>
      </c>
      <c r="M59" s="139" t="s">
        <v>4</v>
      </c>
      <c r="N59" s="20"/>
      <c r="O59" s="43"/>
      <c r="Q59" s="126"/>
      <c r="S59" s="5"/>
      <c r="T59" s="5"/>
      <c r="U59" s="5"/>
      <c r="V59" s="5"/>
      <c r="W59" s="5"/>
    </row>
    <row r="60" spans="2:24" ht="19.5" customHeight="1" thickBot="1">
      <c r="B60" s="203" t="s">
        <v>52</v>
      </c>
      <c r="C60" s="81">
        <v>-9</v>
      </c>
      <c r="D60" s="196" t="s">
        <v>48</v>
      </c>
      <c r="E60" s="196"/>
      <c r="F60" s="196"/>
      <c r="G60" s="196"/>
      <c r="H60" s="196"/>
      <c r="I60" s="196"/>
      <c r="J60" s="196"/>
      <c r="K60" s="197"/>
      <c r="L60" s="12" t="s">
        <v>12</v>
      </c>
      <c r="M60" s="12" t="s">
        <v>12</v>
      </c>
      <c r="N60" s="18" t="s">
        <v>47</v>
      </c>
      <c r="O60" s="91"/>
      <c r="P60" s="55" t="str">
        <f aca="true" t="shared" si="10" ref="P60:P71">IF(Q60=0,"未回答",IF(Q60&gt;1,"複数回答不可","完了"))</f>
        <v>未回答</v>
      </c>
      <c r="Q60" s="126">
        <f>COUNTIF(L60:M60,"☑")</f>
        <v>0</v>
      </c>
      <c r="R60" s="72" t="s">
        <v>55</v>
      </c>
      <c r="S60" s="5"/>
      <c r="T60" s="5"/>
      <c r="U60" s="5"/>
      <c r="V60" s="5"/>
      <c r="W60" s="5" t="b">
        <f>IF($L60=$T$1,1,IF($M60=$T$1,2))</f>
        <v>0</v>
      </c>
      <c r="X60" s="2" t="str">
        <f t="shared" si="5"/>
        <v>要チェック</v>
      </c>
    </row>
    <row r="61" spans="2:24" ht="27.75" customHeight="1" thickBot="1">
      <c r="B61" s="204"/>
      <c r="C61" s="80">
        <v>-10</v>
      </c>
      <c r="D61" s="287" t="s">
        <v>115</v>
      </c>
      <c r="E61" s="287"/>
      <c r="F61" s="287"/>
      <c r="G61" s="287"/>
      <c r="H61" s="287"/>
      <c r="I61" s="287"/>
      <c r="J61" s="287"/>
      <c r="K61" s="288"/>
      <c r="L61" s="12" t="s">
        <v>12</v>
      </c>
      <c r="M61" s="12" t="s">
        <v>12</v>
      </c>
      <c r="N61" s="18" t="s">
        <v>47</v>
      </c>
      <c r="O61" s="91"/>
      <c r="P61" s="55" t="str">
        <f t="shared" si="10"/>
        <v>未回答</v>
      </c>
      <c r="Q61" s="126">
        <f>COUNTIF(L61:M61,"☑")</f>
        <v>0</v>
      </c>
      <c r="S61" s="5"/>
      <c r="T61" s="5"/>
      <c r="U61" s="5"/>
      <c r="V61" s="5"/>
      <c r="W61" s="5" t="b">
        <f>IF($L61=$T$1,1,IF($M61=$T$1,2))</f>
        <v>0</v>
      </c>
      <c r="X61" s="2" t="str">
        <f t="shared" si="5"/>
        <v>要チェック</v>
      </c>
    </row>
    <row r="62" spans="2:23" ht="12.75" thickBot="1">
      <c r="B62" s="204"/>
      <c r="C62" s="82"/>
      <c r="D62" s="201" t="s">
        <v>112</v>
      </c>
      <c r="E62" s="201"/>
      <c r="F62" s="201"/>
      <c r="G62" s="201"/>
      <c r="H62" s="201"/>
      <c r="I62" s="201"/>
      <c r="J62" s="201"/>
      <c r="K62" s="202"/>
      <c r="L62" s="138" t="s">
        <v>3</v>
      </c>
      <c r="M62" s="139" t="s">
        <v>4</v>
      </c>
      <c r="N62" s="57"/>
      <c r="O62" s="91"/>
      <c r="Q62" s="126"/>
      <c r="S62" s="5"/>
      <c r="T62" s="5"/>
      <c r="U62" s="5"/>
      <c r="V62" s="5"/>
      <c r="W62" s="5"/>
    </row>
    <row r="63" spans="2:24" ht="19.5" customHeight="1" thickBot="1">
      <c r="B63" s="205"/>
      <c r="C63" s="82">
        <v>-11</v>
      </c>
      <c r="D63" s="169" t="s">
        <v>64</v>
      </c>
      <c r="E63" s="169"/>
      <c r="F63" s="169"/>
      <c r="G63" s="169"/>
      <c r="H63" s="169"/>
      <c r="I63" s="169"/>
      <c r="J63" s="169"/>
      <c r="K63" s="208"/>
      <c r="L63" s="12" t="s">
        <v>12</v>
      </c>
      <c r="M63" s="12" t="s">
        <v>12</v>
      </c>
      <c r="N63" s="18" t="s">
        <v>63</v>
      </c>
      <c r="O63" s="91"/>
      <c r="P63" s="55" t="str">
        <f>IF(Q63=0,"未回答",IF(Q63&gt;1,"複数回答不可","完了"))</f>
        <v>未回答</v>
      </c>
      <c r="Q63" s="126">
        <f aca="true" t="shared" si="11" ref="Q63:Q68">COUNTIF(L63:M63,"☑")</f>
        <v>0</v>
      </c>
      <c r="S63" s="5"/>
      <c r="T63" s="5"/>
      <c r="U63" s="5"/>
      <c r="V63" s="5"/>
      <c r="W63" s="5" t="b">
        <f>IF($L63=$T$1,1,IF($M63=$T$1,2))</f>
        <v>0</v>
      </c>
      <c r="X63" s="2" t="str">
        <f t="shared" si="5"/>
        <v>要チェック</v>
      </c>
    </row>
    <row r="64" spans="2:24" ht="19.5" customHeight="1" thickBot="1">
      <c r="B64" s="198" t="s">
        <v>11</v>
      </c>
      <c r="C64" s="83">
        <v>-12</v>
      </c>
      <c r="D64" s="196" t="s">
        <v>54</v>
      </c>
      <c r="E64" s="196"/>
      <c r="F64" s="196"/>
      <c r="G64" s="196"/>
      <c r="H64" s="196"/>
      <c r="I64" s="196"/>
      <c r="J64" s="196"/>
      <c r="K64" s="197"/>
      <c r="L64" s="12" t="s">
        <v>12</v>
      </c>
      <c r="M64" s="12" t="s">
        <v>12</v>
      </c>
      <c r="N64" s="18" t="s">
        <v>53</v>
      </c>
      <c r="O64" s="91"/>
      <c r="P64" s="55" t="str">
        <f>IF(Q64=0,"未回答",IF(Q64&gt;1,"複数回答不可","完了"))</f>
        <v>未回答</v>
      </c>
      <c r="Q64" s="126">
        <f t="shared" si="11"/>
        <v>0</v>
      </c>
      <c r="S64" s="5"/>
      <c r="T64" s="5"/>
      <c r="U64" s="5"/>
      <c r="V64" s="5"/>
      <c r="W64" s="5" t="b">
        <f>IF($L64=$T$1,1,IF($M64=$T$1,2))</f>
        <v>0</v>
      </c>
      <c r="X64" s="2" t="str">
        <f t="shared" si="5"/>
        <v>要チェック</v>
      </c>
    </row>
    <row r="65" spans="2:24" ht="39" customHeight="1" thickBot="1">
      <c r="B65" s="199"/>
      <c r="C65" s="83">
        <v>-13</v>
      </c>
      <c r="D65" s="173" t="s">
        <v>119</v>
      </c>
      <c r="E65" s="173"/>
      <c r="F65" s="173"/>
      <c r="G65" s="173"/>
      <c r="H65" s="173"/>
      <c r="I65" s="173"/>
      <c r="J65" s="173"/>
      <c r="K65" s="174"/>
      <c r="L65" s="12" t="s">
        <v>12</v>
      </c>
      <c r="M65" s="12" t="s">
        <v>12</v>
      </c>
      <c r="N65" s="151" t="s">
        <v>135</v>
      </c>
      <c r="O65" s="91"/>
      <c r="P65" s="55" t="str">
        <f t="shared" si="10"/>
        <v>未回答</v>
      </c>
      <c r="Q65" s="126">
        <f t="shared" si="11"/>
        <v>0</v>
      </c>
      <c r="S65" s="5"/>
      <c r="T65" s="5"/>
      <c r="U65" s="5"/>
      <c r="V65" s="5"/>
      <c r="W65" s="5" t="b">
        <f>IF($L65=$T$1,1,IF($M65=$T$1,2))</f>
        <v>0</v>
      </c>
      <c r="X65" s="2" t="str">
        <f t="shared" si="5"/>
        <v>要チェック</v>
      </c>
    </row>
    <row r="66" spans="2:24" ht="39" customHeight="1" thickBot="1">
      <c r="B66" s="199"/>
      <c r="C66" s="83">
        <v>-14</v>
      </c>
      <c r="D66" s="173" t="s">
        <v>116</v>
      </c>
      <c r="E66" s="173"/>
      <c r="F66" s="173"/>
      <c r="G66" s="173"/>
      <c r="H66" s="173"/>
      <c r="I66" s="173"/>
      <c r="J66" s="173"/>
      <c r="K66" s="174"/>
      <c r="L66" s="12" t="s">
        <v>12</v>
      </c>
      <c r="M66" s="12" t="s">
        <v>12</v>
      </c>
      <c r="N66" s="151" t="s">
        <v>135</v>
      </c>
      <c r="O66" s="91"/>
      <c r="P66" s="55" t="str">
        <f t="shared" si="10"/>
        <v>未回答</v>
      </c>
      <c r="Q66" s="126">
        <f t="shared" si="11"/>
        <v>0</v>
      </c>
      <c r="S66" s="5"/>
      <c r="T66" s="5"/>
      <c r="U66" s="5"/>
      <c r="V66" s="5"/>
      <c r="W66" s="5" t="b">
        <f>IF($L66=$T$1,1,IF($M66=$T$1,2))</f>
        <v>0</v>
      </c>
      <c r="X66" s="2" t="str">
        <f t="shared" si="5"/>
        <v>要チェック</v>
      </c>
    </row>
    <row r="67" spans="2:23" ht="39" customHeight="1" thickBot="1">
      <c r="B67" s="199"/>
      <c r="C67" s="152">
        <v>-15</v>
      </c>
      <c r="D67" s="173" t="s">
        <v>118</v>
      </c>
      <c r="E67" s="173"/>
      <c r="F67" s="173"/>
      <c r="G67" s="173"/>
      <c r="H67" s="173"/>
      <c r="I67" s="173"/>
      <c r="J67" s="173"/>
      <c r="K67" s="174"/>
      <c r="L67" s="12" t="s">
        <v>12</v>
      </c>
      <c r="M67" s="12" t="s">
        <v>12</v>
      </c>
      <c r="N67" s="151" t="s">
        <v>135</v>
      </c>
      <c r="O67" s="91"/>
      <c r="P67" s="55" t="str">
        <f t="shared" si="10"/>
        <v>未回答</v>
      </c>
      <c r="Q67" s="126">
        <f t="shared" si="11"/>
        <v>0</v>
      </c>
      <c r="S67" s="5"/>
      <c r="T67" s="5"/>
      <c r="U67" s="5"/>
      <c r="V67" s="5"/>
      <c r="W67" s="5"/>
    </row>
    <row r="68" spans="2:24" ht="39" customHeight="1">
      <c r="B68" s="199"/>
      <c r="C68" s="186">
        <v>-16</v>
      </c>
      <c r="D68" s="188" t="s">
        <v>131</v>
      </c>
      <c r="E68" s="188"/>
      <c r="F68" s="188"/>
      <c r="G68" s="188"/>
      <c r="H68" s="188"/>
      <c r="I68" s="188"/>
      <c r="J68" s="188"/>
      <c r="K68" s="189"/>
      <c r="L68" s="284" t="s">
        <v>12</v>
      </c>
      <c r="M68" s="284" t="s">
        <v>12</v>
      </c>
      <c r="N68" s="289" t="s">
        <v>135</v>
      </c>
      <c r="O68" s="91"/>
      <c r="P68" s="55" t="str">
        <f t="shared" si="10"/>
        <v>未回答</v>
      </c>
      <c r="Q68" s="126">
        <f t="shared" si="11"/>
        <v>0</v>
      </c>
      <c r="S68" s="5"/>
      <c r="T68" s="5"/>
      <c r="U68" s="5"/>
      <c r="V68" s="5"/>
      <c r="W68" s="5" t="b">
        <f>IF($L68=$T$1,1,IF($M68=$T$1,2))</f>
        <v>0</v>
      </c>
      <c r="X68" s="2" t="str">
        <f t="shared" si="5"/>
        <v>要チェック</v>
      </c>
    </row>
    <row r="69" spans="2:23" ht="12.75" customHeight="1" thickBot="1">
      <c r="B69" s="199"/>
      <c r="C69" s="187"/>
      <c r="D69" s="190"/>
      <c r="E69" s="190"/>
      <c r="F69" s="190"/>
      <c r="G69" s="190"/>
      <c r="H69" s="190"/>
      <c r="I69" s="190"/>
      <c r="J69" s="190"/>
      <c r="K69" s="191"/>
      <c r="L69" s="285"/>
      <c r="M69" s="285"/>
      <c r="N69" s="290"/>
      <c r="O69" s="43"/>
      <c r="Q69" s="126"/>
      <c r="S69" s="5"/>
      <c r="T69" s="5"/>
      <c r="U69" s="5"/>
      <c r="V69" s="5"/>
      <c r="W69" s="5"/>
    </row>
    <row r="70" spans="2:24" ht="39" customHeight="1" thickBot="1">
      <c r="B70" s="199"/>
      <c r="C70" s="83">
        <v>-17</v>
      </c>
      <c r="D70" s="173" t="s">
        <v>117</v>
      </c>
      <c r="E70" s="173"/>
      <c r="F70" s="173"/>
      <c r="G70" s="173"/>
      <c r="H70" s="173"/>
      <c r="I70" s="173"/>
      <c r="J70" s="173"/>
      <c r="K70" s="174"/>
      <c r="L70" s="12" t="s">
        <v>12</v>
      </c>
      <c r="M70" s="12" t="s">
        <v>12</v>
      </c>
      <c r="N70" s="151" t="s">
        <v>135</v>
      </c>
      <c r="O70" s="91"/>
      <c r="P70" s="55" t="str">
        <f t="shared" si="10"/>
        <v>未回答</v>
      </c>
      <c r="Q70" s="126">
        <f>COUNTIF(L70:M70,"☑")</f>
        <v>0</v>
      </c>
      <c r="S70" s="5"/>
      <c r="T70" s="5"/>
      <c r="U70" s="5"/>
      <c r="V70" s="5"/>
      <c r="W70" s="5" t="b">
        <f>IF($L70=$T$1,1,IF($M70=$T$1,2))</f>
        <v>0</v>
      </c>
      <c r="X70" s="2" t="str">
        <f t="shared" si="5"/>
        <v>要チェック</v>
      </c>
    </row>
    <row r="71" spans="2:24" ht="39" customHeight="1" thickBot="1">
      <c r="B71" s="199"/>
      <c r="C71" s="83">
        <v>-18</v>
      </c>
      <c r="D71" s="173" t="s">
        <v>132</v>
      </c>
      <c r="E71" s="173"/>
      <c r="F71" s="173"/>
      <c r="G71" s="173"/>
      <c r="H71" s="173"/>
      <c r="I71" s="173"/>
      <c r="J71" s="173"/>
      <c r="K71" s="174"/>
      <c r="L71" s="12" t="s">
        <v>12</v>
      </c>
      <c r="M71" s="12" t="s">
        <v>12</v>
      </c>
      <c r="N71" s="151" t="s">
        <v>135</v>
      </c>
      <c r="O71" s="91"/>
      <c r="P71" s="55" t="str">
        <f t="shared" si="10"/>
        <v>未回答</v>
      </c>
      <c r="Q71" s="126">
        <f>COUNTIF(L71:M71,"☑")</f>
        <v>0</v>
      </c>
      <c r="S71" s="5"/>
      <c r="T71" s="5"/>
      <c r="U71" s="5"/>
      <c r="V71" s="5"/>
      <c r="W71" s="5" t="b">
        <f>IF($L71=$T$1,1,IF($M71=$T$1,2))</f>
        <v>0</v>
      </c>
      <c r="X71" s="2" t="str">
        <f t="shared" si="5"/>
        <v>要チェック</v>
      </c>
    </row>
    <row r="72" spans="2:24" ht="39" customHeight="1" thickBot="1">
      <c r="B72" s="200"/>
      <c r="C72" s="84">
        <v>-19</v>
      </c>
      <c r="D72" s="175" t="s">
        <v>75</v>
      </c>
      <c r="E72" s="175"/>
      <c r="F72" s="175"/>
      <c r="G72" s="175"/>
      <c r="H72" s="175"/>
      <c r="I72" s="175"/>
      <c r="J72" s="175"/>
      <c r="K72" s="176"/>
      <c r="L72" s="12" t="s">
        <v>12</v>
      </c>
      <c r="M72" s="12" t="s">
        <v>12</v>
      </c>
      <c r="N72" s="151" t="s">
        <v>135</v>
      </c>
      <c r="O72" s="91"/>
      <c r="P72" s="55" t="str">
        <f>IF(Q72=0,"未回答",IF(Q72&gt;1,"複数回答不可","完了"))</f>
        <v>未回答</v>
      </c>
      <c r="Q72" s="126">
        <f>COUNTIF(L72:M72,"☑")</f>
        <v>0</v>
      </c>
      <c r="S72" s="5"/>
      <c r="T72" s="5"/>
      <c r="U72" s="5"/>
      <c r="V72" s="5"/>
      <c r="W72" s="5" t="b">
        <f>IF($L72=$T$1,1,IF($M72=$T$1,2))</f>
        <v>0</v>
      </c>
      <c r="X72" s="2" t="str">
        <f t="shared" si="5"/>
        <v>要チェック</v>
      </c>
    </row>
    <row r="73" spans="2:24" ht="28.5" customHeight="1" thickBot="1">
      <c r="B73" s="267" t="s">
        <v>79</v>
      </c>
      <c r="C73" s="84">
        <v>-20</v>
      </c>
      <c r="D73" s="175" t="s">
        <v>96</v>
      </c>
      <c r="E73" s="175"/>
      <c r="F73" s="175"/>
      <c r="G73" s="175"/>
      <c r="H73" s="175"/>
      <c r="I73" s="175"/>
      <c r="J73" s="175"/>
      <c r="K73" s="176"/>
      <c r="L73" s="12" t="s">
        <v>12</v>
      </c>
      <c r="M73" s="12" t="s">
        <v>12</v>
      </c>
      <c r="N73" s="93" t="s">
        <v>81</v>
      </c>
      <c r="O73" s="91"/>
      <c r="P73" s="55" t="str">
        <f>IF(Q73=0,"未回答",IF(Q73&gt;1,"複数回答不可","完了"))</f>
        <v>未回答</v>
      </c>
      <c r="Q73" s="126">
        <f>COUNTIF(L73:M73,"☑")</f>
        <v>0</v>
      </c>
      <c r="S73" s="5"/>
      <c r="T73" s="5"/>
      <c r="U73" s="5"/>
      <c r="V73" s="5"/>
      <c r="W73" s="5" t="b">
        <f>IF($L73=$T$1,1,IF($M73=$T$1,2))</f>
        <v>0</v>
      </c>
      <c r="X73" s="2" t="str">
        <f>IF(W73=1,"ＯＫ","要チェック")</f>
        <v>要チェック</v>
      </c>
    </row>
    <row r="74" spans="2:24" ht="19.5" customHeight="1">
      <c r="B74" s="268"/>
      <c r="C74" s="80">
        <v>-21</v>
      </c>
      <c r="D74" s="171" t="s">
        <v>76</v>
      </c>
      <c r="E74" s="171"/>
      <c r="F74" s="171"/>
      <c r="G74" s="171"/>
      <c r="H74" s="171"/>
      <c r="I74" s="171"/>
      <c r="J74" s="171"/>
      <c r="K74" s="172"/>
      <c r="L74" s="15" t="s">
        <v>12</v>
      </c>
      <c r="M74" s="15" t="s">
        <v>12</v>
      </c>
      <c r="N74" s="19" t="s">
        <v>80</v>
      </c>
      <c r="O74" s="43"/>
      <c r="P74" s="55" t="str">
        <f>IF(Q74=0,"未回答",IF(Q74&gt;1,"複数回答不可","完了"))</f>
        <v>未回答</v>
      </c>
      <c r="Q74" s="126">
        <f>COUNTIF(L74:M74,"☑")</f>
        <v>0</v>
      </c>
      <c r="S74" s="5"/>
      <c r="T74" s="5"/>
      <c r="U74" s="5"/>
      <c r="V74" s="5"/>
      <c r="W74" s="5" t="b">
        <f>IF($L74=$T$1,1,IF($M74=$T$1,2))</f>
        <v>0</v>
      </c>
      <c r="X74" s="2" t="str">
        <f>IF(W74=1,"有料該当",IF(W74=2,"ＯＫ","要チェック"))</f>
        <v>要チェック</v>
      </c>
    </row>
    <row r="75" spans="2:23" ht="17.25" customHeight="1" thickBot="1">
      <c r="B75" s="269"/>
      <c r="C75" s="82"/>
      <c r="D75" s="270" t="s">
        <v>77</v>
      </c>
      <c r="E75" s="270"/>
      <c r="F75" s="270"/>
      <c r="G75" s="270"/>
      <c r="H75" s="270"/>
      <c r="I75" s="270"/>
      <c r="J75" s="270"/>
      <c r="K75" s="271"/>
      <c r="L75" s="138" t="s">
        <v>3</v>
      </c>
      <c r="M75" s="139" t="s">
        <v>4</v>
      </c>
      <c r="N75" s="94"/>
      <c r="O75" s="43"/>
      <c r="Q75" s="126"/>
      <c r="S75" s="5"/>
      <c r="T75" s="5"/>
      <c r="U75" s="5"/>
      <c r="V75" s="5"/>
      <c r="W75" s="5"/>
    </row>
    <row r="76" spans="2:17" ht="30" customHeight="1">
      <c r="B76" s="33"/>
      <c r="C76" s="179" t="s">
        <v>130</v>
      </c>
      <c r="D76" s="179"/>
      <c r="E76" s="179"/>
      <c r="F76" s="179"/>
      <c r="G76" s="179"/>
      <c r="H76" s="179"/>
      <c r="I76" s="181" t="s">
        <v>122</v>
      </c>
      <c r="J76" s="181"/>
      <c r="K76" s="181"/>
      <c r="L76" s="181"/>
      <c r="M76" s="181"/>
      <c r="N76" s="181"/>
      <c r="O76" s="43"/>
      <c r="Q76" s="126"/>
    </row>
    <row r="77" spans="2:17" ht="30" customHeight="1">
      <c r="B77" s="33"/>
      <c r="C77" s="180"/>
      <c r="D77" s="180"/>
      <c r="E77" s="180"/>
      <c r="F77" s="180"/>
      <c r="G77" s="180"/>
      <c r="H77" s="180"/>
      <c r="I77" s="182" t="s">
        <v>123</v>
      </c>
      <c r="J77" s="182"/>
      <c r="K77" s="182"/>
      <c r="L77" s="182"/>
      <c r="M77" s="182"/>
      <c r="N77" s="182"/>
      <c r="O77" s="43"/>
      <c r="Q77" s="126">
        <f>SUM(Q8:Q76)</f>
        <v>12</v>
      </c>
    </row>
    <row r="78" spans="1:24" s="4" customFormat="1" ht="19.5" customHeight="1">
      <c r="A78" s="31"/>
      <c r="B78" s="33"/>
      <c r="C78" s="49"/>
      <c r="D78" s="87" t="s">
        <v>108</v>
      </c>
      <c r="E78" s="87"/>
      <c r="F78" s="87"/>
      <c r="G78" s="87"/>
      <c r="H78" s="87"/>
      <c r="I78" s="87"/>
      <c r="J78" s="87"/>
      <c r="K78" s="87"/>
      <c r="L78" s="87"/>
      <c r="M78" s="87"/>
      <c r="N78" s="87"/>
      <c r="P78" s="55"/>
      <c r="Q78" s="126"/>
      <c r="X78" s="58"/>
    </row>
    <row r="79" spans="1:24" s="4" customFormat="1" ht="39.75" customHeight="1">
      <c r="A79" s="31"/>
      <c r="B79" s="33"/>
      <c r="C79" s="49"/>
      <c r="D79" s="177" t="s">
        <v>128</v>
      </c>
      <c r="E79" s="177"/>
      <c r="F79" s="177"/>
      <c r="G79" s="177"/>
      <c r="H79" s="177"/>
      <c r="I79" s="177"/>
      <c r="J79" s="177"/>
      <c r="K79" s="177"/>
      <c r="L79" s="177"/>
      <c r="M79" s="177"/>
      <c r="N79" s="177"/>
      <c r="O79" s="43"/>
      <c r="P79" s="55"/>
      <c r="Q79" s="126"/>
      <c r="X79" s="58"/>
    </row>
    <row r="80" spans="1:24" s="4" customFormat="1" ht="39.75" customHeight="1">
      <c r="A80" s="31"/>
      <c r="B80" s="33"/>
      <c r="C80" s="49"/>
      <c r="D80" s="177"/>
      <c r="E80" s="177"/>
      <c r="F80" s="177"/>
      <c r="G80" s="177"/>
      <c r="H80" s="177"/>
      <c r="I80" s="177"/>
      <c r="J80" s="177"/>
      <c r="K80" s="177"/>
      <c r="L80" s="177"/>
      <c r="M80" s="177"/>
      <c r="N80" s="177"/>
      <c r="O80" s="43"/>
      <c r="P80" s="55"/>
      <c r="Q80" s="126"/>
      <c r="X80" s="58"/>
    </row>
    <row r="81" spans="1:24" s="4" customFormat="1" ht="39.75" customHeight="1">
      <c r="A81" s="31"/>
      <c r="B81" s="33"/>
      <c r="C81" s="49"/>
      <c r="D81" s="177"/>
      <c r="E81" s="177"/>
      <c r="F81" s="177"/>
      <c r="G81" s="177"/>
      <c r="H81" s="177"/>
      <c r="I81" s="177"/>
      <c r="J81" s="177"/>
      <c r="K81" s="177"/>
      <c r="L81" s="177"/>
      <c r="M81" s="177"/>
      <c r="N81" s="177"/>
      <c r="O81" s="43"/>
      <c r="P81" s="55"/>
      <c r="Q81" s="126"/>
      <c r="X81" s="58"/>
    </row>
    <row r="82" spans="1:24" s="4" customFormat="1" ht="19.5" customHeight="1">
      <c r="A82" s="31"/>
      <c r="B82" s="33"/>
      <c r="C82" s="184"/>
      <c r="D82" s="184"/>
      <c r="E82" s="184"/>
      <c r="F82" s="184"/>
      <c r="G82" s="184"/>
      <c r="H82" s="184"/>
      <c r="I82" s="185" t="s">
        <v>78</v>
      </c>
      <c r="J82" s="185"/>
      <c r="K82" s="185"/>
      <c r="L82" s="185"/>
      <c r="M82" s="185"/>
      <c r="N82" s="185"/>
      <c r="O82" s="43"/>
      <c r="P82" s="55"/>
      <c r="Q82" s="126"/>
      <c r="X82" s="58"/>
    </row>
    <row r="83" spans="1:24" s="4" customFormat="1" ht="19.5" customHeight="1">
      <c r="A83" s="31"/>
      <c r="B83" s="157"/>
      <c r="C83" s="49"/>
      <c r="D83" s="31"/>
      <c r="E83" s="31"/>
      <c r="F83" s="31"/>
      <c r="G83" s="31"/>
      <c r="H83" s="183" t="s">
        <v>129</v>
      </c>
      <c r="I83" s="183"/>
      <c r="J83" s="183"/>
      <c r="K83" s="183"/>
      <c r="L83" s="183"/>
      <c r="M83" s="183"/>
      <c r="N83" s="183"/>
      <c r="O83" s="43"/>
      <c r="P83" s="55"/>
      <c r="Q83" s="126"/>
      <c r="X83" s="58"/>
    </row>
    <row r="84" spans="1:24" s="4" customFormat="1" ht="19.5" customHeight="1">
      <c r="A84" s="31"/>
      <c r="B84" s="35"/>
      <c r="C84" s="51"/>
      <c r="D84" s="178"/>
      <c r="E84" s="178"/>
      <c r="M84" s="3"/>
      <c r="N84" s="9"/>
      <c r="O84" s="43"/>
      <c r="P84" s="55"/>
      <c r="Q84" s="126">
        <f>I1-Q77</f>
        <v>0</v>
      </c>
      <c r="X84" s="58"/>
    </row>
    <row r="85" spans="1:24" s="4" customFormat="1" ht="19.5" customHeight="1">
      <c r="A85" s="31"/>
      <c r="B85" s="35"/>
      <c r="C85" s="51"/>
      <c r="M85" s="3"/>
      <c r="N85" s="9"/>
      <c r="O85" s="43"/>
      <c r="P85" s="55"/>
      <c r="Q85" s="126"/>
      <c r="X85" s="58"/>
    </row>
    <row r="86" spans="1:24" s="4" customFormat="1" ht="19.5" customHeight="1">
      <c r="A86" s="31"/>
      <c r="B86" s="35"/>
      <c r="C86" s="51"/>
      <c r="P86" s="73"/>
      <c r="Q86" s="131"/>
      <c r="X86" s="58"/>
    </row>
    <row r="87" spans="1:24" s="4" customFormat="1" ht="19.5" customHeight="1">
      <c r="A87" s="31"/>
      <c r="B87" s="35"/>
      <c r="C87" s="51"/>
      <c r="O87" s="43"/>
      <c r="P87" s="55"/>
      <c r="Q87" s="131"/>
      <c r="X87" s="58"/>
    </row>
    <row r="88" spans="1:24" s="4" customFormat="1" ht="19.5" customHeight="1">
      <c r="A88" s="31"/>
      <c r="B88" s="35"/>
      <c r="C88" s="51"/>
      <c r="D88" s="170"/>
      <c r="E88" s="170"/>
      <c r="F88" s="170"/>
      <c r="G88" s="170"/>
      <c r="H88" s="170"/>
      <c r="I88" s="170"/>
      <c r="J88" s="170"/>
      <c r="K88" s="170"/>
      <c r="L88" s="3"/>
      <c r="M88" s="3"/>
      <c r="N88" s="9"/>
      <c r="O88" s="43"/>
      <c r="P88" s="55"/>
      <c r="Q88" s="126"/>
      <c r="X88" s="58"/>
    </row>
    <row r="89" spans="1:24" s="4" customFormat="1" ht="19.5" customHeight="1">
      <c r="A89" s="31"/>
      <c r="B89" s="35"/>
      <c r="C89" s="51"/>
      <c r="D89" s="170"/>
      <c r="E89" s="170"/>
      <c r="F89" s="170"/>
      <c r="G89" s="170"/>
      <c r="H89" s="170"/>
      <c r="I89" s="170"/>
      <c r="J89" s="170"/>
      <c r="K89" s="170"/>
      <c r="L89" s="3"/>
      <c r="M89" s="3"/>
      <c r="N89" s="9"/>
      <c r="O89" s="43"/>
      <c r="P89" s="55"/>
      <c r="Q89" s="126"/>
      <c r="X89" s="58"/>
    </row>
    <row r="90" spans="1:24" s="4" customFormat="1" ht="19.5" customHeight="1">
      <c r="A90" s="31"/>
      <c r="B90" s="35"/>
      <c r="C90" s="51"/>
      <c r="D90" s="170"/>
      <c r="E90" s="170"/>
      <c r="F90" s="170"/>
      <c r="G90" s="170"/>
      <c r="H90" s="170"/>
      <c r="I90" s="170"/>
      <c r="J90" s="170"/>
      <c r="K90" s="170"/>
      <c r="L90" s="3"/>
      <c r="M90" s="3"/>
      <c r="N90" s="9"/>
      <c r="O90" s="43"/>
      <c r="P90" s="55"/>
      <c r="Q90" s="126"/>
      <c r="X90" s="58"/>
    </row>
    <row r="91" spans="1:24" s="4" customFormat="1" ht="19.5" customHeight="1">
      <c r="A91" s="31"/>
      <c r="B91" s="35"/>
      <c r="C91" s="51"/>
      <c r="D91" s="170"/>
      <c r="E91" s="170"/>
      <c r="F91" s="170"/>
      <c r="G91" s="170"/>
      <c r="H91" s="170"/>
      <c r="I91" s="170"/>
      <c r="J91" s="170"/>
      <c r="K91" s="170"/>
      <c r="L91" s="3"/>
      <c r="M91" s="3"/>
      <c r="N91" s="9"/>
      <c r="O91" s="43"/>
      <c r="P91" s="55"/>
      <c r="Q91" s="126"/>
      <c r="X91" s="58"/>
    </row>
    <row r="92" spans="1:24" s="4" customFormat="1" ht="19.5" customHeight="1">
      <c r="A92" s="31"/>
      <c r="B92" s="35"/>
      <c r="C92" s="51"/>
      <c r="D92" s="170"/>
      <c r="E92" s="170"/>
      <c r="F92" s="170"/>
      <c r="G92" s="170"/>
      <c r="H92" s="170"/>
      <c r="I92" s="170"/>
      <c r="J92" s="170"/>
      <c r="K92" s="170"/>
      <c r="L92" s="3"/>
      <c r="M92" s="3"/>
      <c r="N92" s="9"/>
      <c r="O92" s="43"/>
      <c r="P92" s="55"/>
      <c r="Q92" s="126"/>
      <c r="X92" s="58"/>
    </row>
    <row r="93" spans="1:24" s="4" customFormat="1" ht="19.5" customHeight="1">
      <c r="A93" s="31"/>
      <c r="B93" s="35"/>
      <c r="C93" s="51"/>
      <c r="N93" s="10"/>
      <c r="O93" s="32"/>
      <c r="P93" s="55"/>
      <c r="Q93" s="126"/>
      <c r="X93" s="58"/>
    </row>
    <row r="94" spans="1:24" s="4" customFormat="1" ht="19.5" customHeight="1">
      <c r="A94" s="31"/>
      <c r="B94" s="35"/>
      <c r="C94" s="51"/>
      <c r="N94" s="10"/>
      <c r="O94" s="32"/>
      <c r="P94" s="55"/>
      <c r="Q94" s="126"/>
      <c r="X94" s="58"/>
    </row>
    <row r="95" spans="1:24" s="4" customFormat="1" ht="19.5" customHeight="1">
      <c r="A95" s="31"/>
      <c r="B95" s="35"/>
      <c r="C95" s="51"/>
      <c r="N95" s="10"/>
      <c r="O95" s="32"/>
      <c r="P95" s="55"/>
      <c r="Q95" s="126"/>
      <c r="X95" s="58"/>
    </row>
    <row r="96" spans="1:24" s="4" customFormat="1" ht="19.5" customHeight="1">
      <c r="A96" s="31"/>
      <c r="B96" s="35"/>
      <c r="C96" s="51"/>
      <c r="N96" s="10"/>
      <c r="O96" s="32"/>
      <c r="P96" s="55"/>
      <c r="Q96" s="126"/>
      <c r="X96" s="58"/>
    </row>
    <row r="97" spans="1:24" s="4" customFormat="1" ht="19.5" customHeight="1">
      <c r="A97" s="31"/>
      <c r="B97" s="35"/>
      <c r="C97" s="51"/>
      <c r="N97" s="10"/>
      <c r="O97" s="32"/>
      <c r="P97" s="55"/>
      <c r="Q97" s="126"/>
      <c r="X97" s="58"/>
    </row>
    <row r="98" spans="1:24" s="4" customFormat="1" ht="19.5" customHeight="1">
      <c r="A98" s="31"/>
      <c r="B98" s="35"/>
      <c r="C98" s="51"/>
      <c r="N98" s="10"/>
      <c r="O98" s="32"/>
      <c r="P98" s="55"/>
      <c r="Q98" s="126"/>
      <c r="X98" s="58"/>
    </row>
    <row r="99" spans="1:24" s="4" customFormat="1" ht="19.5" customHeight="1">
      <c r="A99" s="31"/>
      <c r="B99" s="35"/>
      <c r="C99" s="51"/>
      <c r="N99" s="10"/>
      <c r="O99" s="32"/>
      <c r="P99" s="55"/>
      <c r="Q99" s="126"/>
      <c r="X99" s="58"/>
    </row>
    <row r="100" spans="1:24" s="4" customFormat="1" ht="19.5" customHeight="1">
      <c r="A100" s="31"/>
      <c r="B100" s="35"/>
      <c r="C100" s="51"/>
      <c r="N100" s="10"/>
      <c r="O100" s="32"/>
      <c r="P100" s="55"/>
      <c r="Q100" s="126"/>
      <c r="X100" s="58"/>
    </row>
    <row r="101" spans="1:24" s="4" customFormat="1" ht="19.5" customHeight="1">
      <c r="A101" s="31"/>
      <c r="B101" s="35"/>
      <c r="C101" s="51"/>
      <c r="N101" s="10"/>
      <c r="O101" s="32"/>
      <c r="P101" s="55"/>
      <c r="Q101" s="126"/>
      <c r="X101" s="58"/>
    </row>
    <row r="102" spans="1:24" s="4" customFormat="1" ht="19.5" customHeight="1">
      <c r="A102" s="31"/>
      <c r="B102" s="35"/>
      <c r="C102" s="51"/>
      <c r="N102" s="10"/>
      <c r="O102" s="32"/>
      <c r="P102" s="55"/>
      <c r="Q102" s="126"/>
      <c r="X102" s="58"/>
    </row>
    <row r="103" spans="1:24" s="4" customFormat="1" ht="19.5" customHeight="1">
      <c r="A103" s="31"/>
      <c r="B103" s="35"/>
      <c r="C103" s="51"/>
      <c r="N103" s="10"/>
      <c r="O103" s="32"/>
      <c r="P103" s="55"/>
      <c r="Q103" s="126"/>
      <c r="X103" s="58"/>
    </row>
    <row r="104" spans="1:24" s="4" customFormat="1" ht="19.5" customHeight="1">
      <c r="A104" s="31"/>
      <c r="B104" s="35"/>
      <c r="C104" s="51"/>
      <c r="N104" s="10"/>
      <c r="O104" s="32"/>
      <c r="P104" s="55"/>
      <c r="Q104" s="126"/>
      <c r="X104" s="58"/>
    </row>
    <row r="105" spans="1:24" s="4" customFormat="1" ht="19.5" customHeight="1">
      <c r="A105" s="31"/>
      <c r="B105" s="35"/>
      <c r="C105" s="51"/>
      <c r="N105" s="10"/>
      <c r="O105" s="32"/>
      <c r="P105" s="55"/>
      <c r="Q105" s="126"/>
      <c r="X105" s="58"/>
    </row>
    <row r="106" spans="1:24" s="4" customFormat="1" ht="19.5" customHeight="1">
      <c r="A106" s="31"/>
      <c r="B106" s="35"/>
      <c r="C106" s="51"/>
      <c r="N106" s="10"/>
      <c r="O106" s="32"/>
      <c r="P106" s="55"/>
      <c r="Q106" s="126"/>
      <c r="X106" s="58"/>
    </row>
    <row r="107" spans="1:24" s="4" customFormat="1" ht="19.5" customHeight="1">
      <c r="A107" s="31"/>
      <c r="B107" s="35"/>
      <c r="C107" s="51"/>
      <c r="N107" s="10"/>
      <c r="O107" s="32"/>
      <c r="P107" s="55"/>
      <c r="Q107" s="126"/>
      <c r="X107" s="58"/>
    </row>
    <row r="108" spans="1:24" s="4" customFormat="1" ht="19.5" customHeight="1">
      <c r="A108" s="31"/>
      <c r="B108" s="35"/>
      <c r="C108" s="51"/>
      <c r="N108" s="10"/>
      <c r="O108" s="32"/>
      <c r="P108" s="55"/>
      <c r="Q108" s="126"/>
      <c r="X108" s="58"/>
    </row>
    <row r="109" spans="1:24" s="4" customFormat="1" ht="19.5" customHeight="1">
      <c r="A109" s="31"/>
      <c r="B109" s="35"/>
      <c r="C109" s="51"/>
      <c r="N109" s="10"/>
      <c r="O109" s="32"/>
      <c r="P109" s="55"/>
      <c r="Q109" s="126"/>
      <c r="X109" s="58"/>
    </row>
    <row r="110" spans="1:24" s="4" customFormat="1" ht="19.5" customHeight="1">
      <c r="A110" s="31"/>
      <c r="B110" s="35"/>
      <c r="C110" s="51"/>
      <c r="N110" s="10"/>
      <c r="O110" s="32"/>
      <c r="P110" s="55"/>
      <c r="Q110" s="126"/>
      <c r="X110" s="58"/>
    </row>
  </sheetData>
  <sheetProtection/>
  <mergeCells count="113">
    <mergeCell ref="N68:N69"/>
    <mergeCell ref="M68:M69"/>
    <mergeCell ref="L68:L69"/>
    <mergeCell ref="D56:K56"/>
    <mergeCell ref="D57:K57"/>
    <mergeCell ref="D64:K64"/>
    <mergeCell ref="D65:K65"/>
    <mergeCell ref="D63:K63"/>
    <mergeCell ref="D61:K61"/>
    <mergeCell ref="D67:K67"/>
    <mergeCell ref="D8:K8"/>
    <mergeCell ref="B8:B43"/>
    <mergeCell ref="D18:K18"/>
    <mergeCell ref="D19:K19"/>
    <mergeCell ref="D20:K20"/>
    <mergeCell ref="D21:K21"/>
    <mergeCell ref="D22:K22"/>
    <mergeCell ref="D24:K24"/>
    <mergeCell ref="D9:K9"/>
    <mergeCell ref="D10:G10"/>
    <mergeCell ref="B73:B75"/>
    <mergeCell ref="D75:K75"/>
    <mergeCell ref="D11:K11"/>
    <mergeCell ref="H10:K10"/>
    <mergeCell ref="D29:K29"/>
    <mergeCell ref="D30:G30"/>
    <mergeCell ref="D16:K16"/>
    <mergeCell ref="D17:G17"/>
    <mergeCell ref="H17:K17"/>
    <mergeCell ref="B44:B57"/>
    <mergeCell ref="B3:C3"/>
    <mergeCell ref="D3:E3"/>
    <mergeCell ref="G3:N3"/>
    <mergeCell ref="B4:C4"/>
    <mergeCell ref="D4:F4"/>
    <mergeCell ref="H6:K6"/>
    <mergeCell ref="B5:C5"/>
    <mergeCell ref="D5:F5"/>
    <mergeCell ref="B6:C6"/>
    <mergeCell ref="D6:F6"/>
    <mergeCell ref="C7:K7"/>
    <mergeCell ref="F26:G26"/>
    <mergeCell ref="D26:E26"/>
    <mergeCell ref="I4:N4"/>
    <mergeCell ref="L6:M6"/>
    <mergeCell ref="D23:K23"/>
    <mergeCell ref="D14:K14"/>
    <mergeCell ref="D12:G12"/>
    <mergeCell ref="H12:K12"/>
    <mergeCell ref="D13:K13"/>
    <mergeCell ref="D15:K15"/>
    <mergeCell ref="D46:K46"/>
    <mergeCell ref="D44:G44"/>
    <mergeCell ref="H44:K44"/>
    <mergeCell ref="D45:K45"/>
    <mergeCell ref="D41:K41"/>
    <mergeCell ref="D25:G25"/>
    <mergeCell ref="H25:K25"/>
    <mergeCell ref="D27:K27"/>
    <mergeCell ref="H26:K26"/>
    <mergeCell ref="D28:K28"/>
    <mergeCell ref="D34:D35"/>
    <mergeCell ref="L36:M36"/>
    <mergeCell ref="L35:M35"/>
    <mergeCell ref="L33:M33"/>
    <mergeCell ref="D32:D33"/>
    <mergeCell ref="G31:K31"/>
    <mergeCell ref="D62:K62"/>
    <mergeCell ref="B60:B63"/>
    <mergeCell ref="H30:K30"/>
    <mergeCell ref="D31:F31"/>
    <mergeCell ref="D37:K37"/>
    <mergeCell ref="D38:K38"/>
    <mergeCell ref="D39:K39"/>
    <mergeCell ref="D40:G40"/>
    <mergeCell ref="E34:N34"/>
    <mergeCell ref="E32:N32"/>
    <mergeCell ref="D89:K89"/>
    <mergeCell ref="D90:K90"/>
    <mergeCell ref="C68:C69"/>
    <mergeCell ref="D68:K69"/>
    <mergeCell ref="D70:K70"/>
    <mergeCell ref="B58:B59"/>
    <mergeCell ref="D58:K58"/>
    <mergeCell ref="D60:K60"/>
    <mergeCell ref="B64:B72"/>
    <mergeCell ref="D66:K66"/>
    <mergeCell ref="D79:N81"/>
    <mergeCell ref="D84:E84"/>
    <mergeCell ref="D92:K92"/>
    <mergeCell ref="D88:K88"/>
    <mergeCell ref="C76:H77"/>
    <mergeCell ref="I76:N76"/>
    <mergeCell ref="I77:N77"/>
    <mergeCell ref="H83:N83"/>
    <mergeCell ref="C82:H82"/>
    <mergeCell ref="I82:N82"/>
    <mergeCell ref="D47:K47"/>
    <mergeCell ref="D50:K50"/>
    <mergeCell ref="D53:K53"/>
    <mergeCell ref="D48:K48"/>
    <mergeCell ref="D51:G51"/>
    <mergeCell ref="D91:K91"/>
    <mergeCell ref="D74:K74"/>
    <mergeCell ref="D71:K71"/>
    <mergeCell ref="D72:K72"/>
    <mergeCell ref="D73:K73"/>
    <mergeCell ref="D59:K59"/>
    <mergeCell ref="H51:K51"/>
    <mergeCell ref="D52:K52"/>
    <mergeCell ref="D55:K55"/>
    <mergeCell ref="D49:K49"/>
    <mergeCell ref="D54:K54"/>
  </mergeCells>
  <conditionalFormatting sqref="L8:M10 L14:M17 L37:M37 L28:M30 L19:M19 L42:M44 L39:M40 L60:M61 L24:M25 L20:L23 L70:M74 L46:M50 L64:M68">
    <cfRule type="cellIs" priority="105" dxfId="54" operator="equal" stopIfTrue="1">
      <formula>"☑"</formula>
    </cfRule>
  </conditionalFormatting>
  <conditionalFormatting sqref="L12:M12">
    <cfRule type="cellIs" priority="106" dxfId="54" operator="equal" stopIfTrue="1">
      <formula>"☑"</formula>
    </cfRule>
  </conditionalFormatting>
  <conditionalFormatting sqref="L13:M13">
    <cfRule type="cellIs" priority="107" dxfId="54" operator="equal" stopIfTrue="1">
      <formula>"☑"</formula>
    </cfRule>
  </conditionalFormatting>
  <conditionalFormatting sqref="L31:M31 L33:M33">
    <cfRule type="cellIs" priority="108" dxfId="54" operator="equal" stopIfTrue="1">
      <formula>"☑"</formula>
    </cfRule>
  </conditionalFormatting>
  <conditionalFormatting sqref="L41:M41">
    <cfRule type="cellIs" priority="109" dxfId="54" operator="equal" stopIfTrue="1">
      <formula>"☑"</formula>
    </cfRule>
  </conditionalFormatting>
  <conditionalFormatting sqref="M20:M23">
    <cfRule type="cellIs" priority="110" dxfId="54" operator="equal" stopIfTrue="1">
      <formula>"☑"</formula>
    </cfRule>
  </conditionalFormatting>
  <conditionalFormatting sqref="L58:M58">
    <cfRule type="cellIs" priority="111" dxfId="54" operator="equal" stopIfTrue="1">
      <formula>"☑"</formula>
    </cfRule>
  </conditionalFormatting>
  <conditionalFormatting sqref="P27 P87:P65536 P1:P2 P4:P16 P18 P38 P43 P45 P34 R33 R36 P30 R31 P58:P85">
    <cfRule type="cellIs" priority="112" dxfId="55" operator="equal" stopIfTrue="1">
      <formula>"未回答"</formula>
    </cfRule>
  </conditionalFormatting>
  <conditionalFormatting sqref="S8:W25 Q88:Q65536 Q27 Q2 Q18 Q38 Q43 Q45 Q4:Q16 S34:W34 Q34 S27:W30 S33:V33 S35:V36 T31:W32 Q30 S31 S37:W75 Q58:Q85">
    <cfRule type="cellIs" priority="113" dxfId="55" operator="greaterThan" stopIfTrue="1">
      <formula>1</formula>
    </cfRule>
  </conditionalFormatting>
  <conditionalFormatting sqref="L51:M51 L53:M54">
    <cfRule type="cellIs" priority="114" dxfId="54" operator="equal" stopIfTrue="1">
      <formula>"☑"</formula>
    </cfRule>
  </conditionalFormatting>
  <conditionalFormatting sqref="P52">
    <cfRule type="cellIs" priority="115" dxfId="55" operator="equal" stopIfTrue="1">
      <formula>"未回答"</formula>
    </cfRule>
  </conditionalFormatting>
  <conditionalFormatting sqref="Q52">
    <cfRule type="cellIs" priority="116" dxfId="55" operator="greaterThan" stopIfTrue="1">
      <formula>1</formula>
    </cfRule>
  </conditionalFormatting>
  <conditionalFormatting sqref="L55:M57">
    <cfRule type="cellIs" priority="117" dxfId="54" operator="equal" stopIfTrue="1">
      <formula>"☑"</formula>
    </cfRule>
  </conditionalFormatting>
  <conditionalFormatting sqref="L63:M63">
    <cfRule type="cellIs" priority="118" dxfId="54" operator="equal" stopIfTrue="1">
      <formula>"☑"</formula>
    </cfRule>
  </conditionalFormatting>
  <conditionalFormatting sqref="L26:M26">
    <cfRule type="cellIs" priority="119" dxfId="54" operator="equal" stopIfTrue="1">
      <formula>"☑"</formula>
    </cfRule>
  </conditionalFormatting>
  <conditionalFormatting sqref="P26">
    <cfRule type="cellIs" priority="120" dxfId="55" operator="equal" stopIfTrue="1">
      <formula>"未回答"</formula>
    </cfRule>
  </conditionalFormatting>
  <conditionalFormatting sqref="Q26">
    <cfRule type="cellIs" priority="121" dxfId="55" operator="greaterThan" stopIfTrue="1">
      <formula>1</formula>
    </cfRule>
  </conditionalFormatting>
  <conditionalFormatting sqref="E1">
    <cfRule type="cellIs" priority="122" dxfId="55" operator="greaterThan" stopIfTrue="1">
      <formula>0</formula>
    </cfRule>
  </conditionalFormatting>
  <conditionalFormatting sqref="P19:P24">
    <cfRule type="cellIs" priority="123" dxfId="55" operator="equal" stopIfTrue="1">
      <formula>"未回答"</formula>
    </cfRule>
  </conditionalFormatting>
  <conditionalFormatting sqref="Q19:Q24">
    <cfRule type="cellIs" priority="124" dxfId="55" operator="greaterThan" stopIfTrue="1">
      <formula>1</formula>
    </cfRule>
  </conditionalFormatting>
  <conditionalFormatting sqref="P17">
    <cfRule type="cellIs" priority="125" dxfId="55" operator="equal" stopIfTrue="1">
      <formula>"未回答"</formula>
    </cfRule>
  </conditionalFormatting>
  <conditionalFormatting sqref="Q17">
    <cfRule type="cellIs" priority="126" dxfId="55" operator="greaterThan" stopIfTrue="1">
      <formula>1</formula>
    </cfRule>
  </conditionalFormatting>
  <conditionalFormatting sqref="P25">
    <cfRule type="cellIs" priority="127" dxfId="55" operator="equal" stopIfTrue="1">
      <formula>"未回答"</formula>
    </cfRule>
  </conditionalFormatting>
  <conditionalFormatting sqref="Q25">
    <cfRule type="cellIs" priority="128" dxfId="55" operator="greaterThan" stopIfTrue="1">
      <formula>1</formula>
    </cfRule>
  </conditionalFormatting>
  <conditionalFormatting sqref="P28:P29">
    <cfRule type="cellIs" priority="129" dxfId="55" operator="equal" stopIfTrue="1">
      <formula>"未回答"</formula>
    </cfRule>
  </conditionalFormatting>
  <conditionalFormatting sqref="Q28:Q29">
    <cfRule type="cellIs" priority="130" dxfId="55" operator="greaterThan" stopIfTrue="1">
      <formula>1</formula>
    </cfRule>
  </conditionalFormatting>
  <conditionalFormatting sqref="P37">
    <cfRule type="cellIs" priority="131" dxfId="55" operator="equal" stopIfTrue="1">
      <formula>"未回答"</formula>
    </cfRule>
  </conditionalFormatting>
  <conditionalFormatting sqref="Q37">
    <cfRule type="cellIs" priority="132" dxfId="55" operator="greaterThan" stopIfTrue="1">
      <formula>1</formula>
    </cfRule>
  </conditionalFormatting>
  <conditionalFormatting sqref="P39:P40 P42">
    <cfRule type="cellIs" priority="133" dxfId="55" operator="equal" stopIfTrue="1">
      <formula>"未回答"</formula>
    </cfRule>
  </conditionalFormatting>
  <conditionalFormatting sqref="Q39:Q42">
    <cfRule type="cellIs" priority="134" dxfId="55" operator="greaterThan" stopIfTrue="1">
      <formula>1</formula>
    </cfRule>
  </conditionalFormatting>
  <conditionalFormatting sqref="P44">
    <cfRule type="cellIs" priority="135" dxfId="55" operator="equal" stopIfTrue="1">
      <formula>"未回答"</formula>
    </cfRule>
  </conditionalFormatting>
  <conditionalFormatting sqref="Q44">
    <cfRule type="cellIs" priority="136" dxfId="55" operator="greaterThan" stopIfTrue="1">
      <formula>1</formula>
    </cfRule>
  </conditionalFormatting>
  <conditionalFormatting sqref="P46:P50">
    <cfRule type="cellIs" priority="137" dxfId="55" operator="equal" stopIfTrue="1">
      <formula>"未回答"</formula>
    </cfRule>
  </conditionalFormatting>
  <conditionalFormatting sqref="Q46:Q50">
    <cfRule type="cellIs" priority="138" dxfId="55" operator="greaterThan" stopIfTrue="1">
      <formula>1</formula>
    </cfRule>
  </conditionalFormatting>
  <conditionalFormatting sqref="P51">
    <cfRule type="cellIs" priority="139" dxfId="55" operator="equal" stopIfTrue="1">
      <formula>"未回答"</formula>
    </cfRule>
  </conditionalFormatting>
  <conditionalFormatting sqref="Q51">
    <cfRule type="cellIs" priority="140" dxfId="55" operator="greaterThan" stopIfTrue="1">
      <formula>1</formula>
    </cfRule>
  </conditionalFormatting>
  <conditionalFormatting sqref="P53:P57">
    <cfRule type="cellIs" priority="141" dxfId="55" operator="equal" stopIfTrue="1">
      <formula>"未回答"</formula>
    </cfRule>
  </conditionalFormatting>
  <conditionalFormatting sqref="Q53:Q57">
    <cfRule type="cellIs" priority="142" dxfId="55" operator="greaterThan" stopIfTrue="1">
      <formula>1</formula>
    </cfRule>
  </conditionalFormatting>
  <conditionalFormatting sqref="D4:F6">
    <cfRule type="cellIs" priority="143" dxfId="56" operator="equal" stopIfTrue="1">
      <formula>0</formula>
    </cfRule>
  </conditionalFormatting>
  <conditionalFormatting sqref="D3:E3">
    <cfRule type="cellIs" priority="144" dxfId="0" operator="equal" stopIfTrue="1">
      <formula>0</formula>
    </cfRule>
  </conditionalFormatting>
  <conditionalFormatting sqref="H6 I5 K5 M5 I4:N4 G3:N3 N6">
    <cfRule type="cellIs" priority="145" dxfId="0" operator="equal" stopIfTrue="1">
      <formula>0</formula>
    </cfRule>
  </conditionalFormatting>
  <conditionalFormatting sqref="K1">
    <cfRule type="cellIs" priority="146" dxfId="55" operator="equal" stopIfTrue="1">
      <formula>"重複回答あり"</formula>
    </cfRule>
  </conditionalFormatting>
  <conditionalFormatting sqref="W33">
    <cfRule type="cellIs" priority="147" dxfId="55" operator="greaterThan" stopIfTrue="1">
      <formula>1</formula>
    </cfRule>
  </conditionalFormatting>
  <conditionalFormatting sqref="P35">
    <cfRule type="cellIs" priority="148" dxfId="55" operator="equal" stopIfTrue="1">
      <formula>"未回答"</formula>
    </cfRule>
  </conditionalFormatting>
  <conditionalFormatting sqref="Q35">
    <cfRule type="cellIs" priority="149" dxfId="55" operator="greaterThan" stopIfTrue="1">
      <formula>1</formula>
    </cfRule>
  </conditionalFormatting>
  <conditionalFormatting sqref="Q33">
    <cfRule type="cellIs" priority="150" dxfId="55" operator="greaterThan" stopIfTrue="1">
      <formula>1</formula>
    </cfRule>
  </conditionalFormatting>
  <conditionalFormatting sqref="P33">
    <cfRule type="cellIs" priority="151" dxfId="55" operator="equal" stopIfTrue="1">
      <formula>"未回答"</formula>
    </cfRule>
  </conditionalFormatting>
  <conditionalFormatting sqref="G33 I33 K33 N33 N35:N36 E36 K36 I35:I36">
    <cfRule type="containsBlanks" priority="104" dxfId="0" stopIfTrue="1">
      <formula>LEN(TRIM(E33))=0</formula>
    </cfRule>
  </conditionalFormatting>
  <conditionalFormatting sqref="K40 K43">
    <cfRule type="cellIs" priority="153" dxfId="0" operator="equal" stopIfTrue="1">
      <formula>0</formula>
    </cfRule>
  </conditionalFormatting>
  <conditionalFormatting sqref="W35:W36">
    <cfRule type="cellIs" priority="154" dxfId="55" operator="greaterThan" stopIfTrue="1">
      <formula>1</formula>
    </cfRule>
  </conditionalFormatting>
  <conditionalFormatting sqref="G36">
    <cfRule type="containsBlanks" priority="4" dxfId="0" stopIfTrue="1">
      <formula>LEN(TRIM(G36))=0</formula>
    </cfRule>
  </conditionalFormatting>
  <conditionalFormatting sqref="K35">
    <cfRule type="containsBlanks" priority="3" dxfId="0" stopIfTrue="1">
      <formula>LEN(TRIM(K35))=0</formula>
    </cfRule>
  </conditionalFormatting>
  <conditionalFormatting sqref="G35">
    <cfRule type="containsBlanks" priority="2" dxfId="0" stopIfTrue="1">
      <formula>LEN(TRIM(G35))=0</formula>
    </cfRule>
  </conditionalFormatting>
  <conditionalFormatting sqref="E35">
    <cfRule type="cellIs" priority="158" dxfId="0" operator="equal" stopIfTrue="1">
      <formula>0</formula>
    </cfRule>
  </conditionalFormatting>
  <dataValidations count="2">
    <dataValidation type="list" allowBlank="1" showInputMessage="1" showErrorMessage="1" sqref="L33:M33 L28:M31 L8:M10 L12:M17 L19:M26 L37:M37 L39:M44 L70:M74 L46:M51 L60:M61 L63:M68 L53:M58">
      <formula1>"□,☑"</formula1>
    </dataValidation>
    <dataValidation type="list" allowBlank="1" showInputMessage="1" showErrorMessage="1" sqref="H5">
      <formula1>$S$3:$T$3</formula1>
    </dataValidation>
  </dataValidations>
  <hyperlinks>
    <hyperlink ref="H83" r:id="rId1" display="https://www.city.suita.osaka.jp/kenko/1018719/1018724/index.html"/>
    <hyperlink ref="I77" r:id="rId2" display="jutaksei@city.suita.osaka.jp"/>
  </hyperlinks>
  <printOptions horizontalCentered="1" verticalCentered="1"/>
  <pageMargins left="0.6299212598425197" right="0.3937007874015748" top="0.7480314960629921" bottom="0.7480314960629921" header="0.31496062992125984" footer="0.31496062992125984"/>
  <pageSetup blackAndWhite="1" fitToHeight="0" fitToWidth="1" horizontalDpi="600" verticalDpi="600" orientation="portrait" paperSize="9" scale="94" r:id="rId3"/>
  <headerFooter alignWithMargins="0">
    <oddHeader>&amp;L定期報告書&amp;R(様式１）</oddHeader>
  </headerFooter>
  <rowBreaks count="2" manualBreakCount="2">
    <brk id="43" max="13" man="1"/>
    <brk id="75"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2024-01-12T05:46:10Z</dcterms:created>
  <dcterms:modified xsi:type="dcterms:W3CDTF">2024-01-12T06:56:15Z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