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3570" activeTab="3"/>
  </bookViews>
  <sheets>
    <sheet name="P7" sheetId="1" r:id="rId1"/>
    <sheet name="P8、P9" sheetId="2" r:id="rId2"/>
    <sheet name="P10" sheetId="3" r:id="rId3"/>
    <sheet name="P11～P18" sheetId="4" r:id="rId4"/>
    <sheet name="P19" sheetId="5" r:id="rId5"/>
    <sheet name="P20、P21 " sheetId="6" r:id="rId6"/>
    <sheet name="P22" sheetId="7" r:id="rId7"/>
    <sheet name="P23" sheetId="8" r:id="rId8"/>
    <sheet name="P24" sheetId="9" r:id="rId9"/>
  </sheets>
  <definedNames>
    <definedName name="_xlnm.Print_Area" localSheetId="3">'P11～P18'!$A$1:$BT$40</definedName>
    <definedName name="_xlnm.Print_Area" localSheetId="1">'P8、P9'!$A$1:$T$56</definedName>
  </definedNames>
  <calcPr fullCalcOnLoad="1"/>
</workbook>
</file>

<file path=xl/comments3.xml><?xml version="1.0" encoding="utf-8"?>
<comments xmlns="http://schemas.openxmlformats.org/spreadsheetml/2006/main">
  <authors>
    <author>市場　千嘉子</author>
  </authors>
  <commentList>
    <comment ref="E3" authorId="0">
      <text>
        <r>
          <rPr>
            <b/>
            <sz val="9"/>
            <rFont val="ＭＳ Ｐゴシック"/>
            <family val="3"/>
          </rPr>
          <t>市場　千嘉子:</t>
        </r>
        <r>
          <rPr>
            <sz val="9"/>
            <rFont val="ＭＳ Ｐゴシック"/>
            <family val="3"/>
          </rPr>
          <t xml:space="preserve">
データ入力は、集計表のワークシートに入力すること。この表には入力しないこと。
マイナスの場合は自動的に△が出ます。
</t>
        </r>
      </text>
    </comment>
  </commentList>
</comments>
</file>

<file path=xl/comments4.xml><?xml version="1.0" encoding="utf-8"?>
<comments xmlns="http://schemas.openxmlformats.org/spreadsheetml/2006/main">
  <authors>
    <author>市場　千嘉子</author>
    <author>ses00</author>
  </authors>
  <commentList>
    <comment ref="B3" authorId="0">
      <text>
        <r>
          <rPr>
            <b/>
            <sz val="9"/>
            <rFont val="ＭＳ Ｐゴシック"/>
            <family val="3"/>
          </rPr>
          <t>市場　千嘉子: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 xml:space="preserve">世帯数・人口の増減率については、前年との比較になります。前年のﾃﾞｰﾀが張り付けてあるワークシートを作成してあるので、ﾃﾞｰﾀを入力すると、自動的に増減率を計算して表示されるようにリンクしています。
＊19年では、人口の増減率のﾃﾞｰﾀが、１カ所情報政策課のﾃﾞｰﾀと異なっていたので注意すること（カラーセルの箇所。情報政策と合わせたため、数式が入っておりません）
</t>
        </r>
      </text>
    </comment>
    <comment ref="BC32" authorId="1">
      <text>
        <r>
          <rPr>
            <sz val="10"/>
            <rFont val="ＭＳ Ｐゴシック"/>
            <family val="3"/>
          </rPr>
          <t xml:space="preserve">
面積変更に注意！
</t>
        </r>
      </text>
    </comment>
  </commentList>
</comments>
</file>

<file path=xl/comments5.xml><?xml version="1.0" encoding="utf-8"?>
<comments xmlns="http://schemas.openxmlformats.org/spreadsheetml/2006/main">
  <authors>
    <author>市場　千嘉子</author>
  </authors>
  <commentList>
    <comment ref="B3" authorId="0">
      <text>
        <r>
          <rPr>
            <b/>
            <sz val="9"/>
            <rFont val="ＭＳ Ｐゴシック"/>
            <family val="3"/>
          </rPr>
          <t>市場　千嘉子: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 xml:space="preserve">世帯数・人口の増減率については、前年との比較になります。前年のﾃﾞｰﾀが張り付けてあるワークシートを作成してあるので、ﾃﾞｰﾀを入力すると、自動的に増減率を計算して表示されるようにリンクしています。ただし、情報政策課の打ち出したﾃﾞｰﾀと異なる箇所があったりするので、注意すること。
</t>
        </r>
      </text>
    </comment>
  </commentList>
</comments>
</file>

<file path=xl/sharedStrings.xml><?xml version="1.0" encoding="utf-8"?>
<sst xmlns="http://schemas.openxmlformats.org/spreadsheetml/2006/main" count="1001" uniqueCount="635">
  <si>
    <t>人口</t>
  </si>
  <si>
    <t>人　　　　　口</t>
  </si>
  <si>
    <t>世　　帯　　数</t>
  </si>
  <si>
    <t>学　校　区　名</t>
  </si>
  <si>
    <t>男</t>
  </si>
  <si>
    <t>女</t>
  </si>
  <si>
    <t>総数</t>
  </si>
  <si>
    <t>世帯</t>
  </si>
  <si>
    <t>人</t>
  </si>
  <si>
    <t>吹田第一小学校区</t>
  </si>
  <si>
    <t>吹田第二小学校区</t>
  </si>
  <si>
    <t>吹田第三小学校区</t>
  </si>
  <si>
    <t>吹田東小学校区</t>
  </si>
  <si>
    <t>吹田南小学校区</t>
  </si>
  <si>
    <t>吹田第六小学校区</t>
  </si>
  <si>
    <t>千里第一小学校区</t>
  </si>
  <si>
    <t>千里第二小学校区</t>
  </si>
  <si>
    <t>千里第三小学校区</t>
  </si>
  <si>
    <t>千里新田小学校区</t>
  </si>
  <si>
    <t>佐井寺小学校区</t>
  </si>
  <si>
    <t>東佐井寺小学校区</t>
  </si>
  <si>
    <t>岸部第一小学校区</t>
  </si>
  <si>
    <t>岸部第二小学校区</t>
  </si>
  <si>
    <t>豊津第一小学校区</t>
  </si>
  <si>
    <t>豊津第二小学校区</t>
  </si>
  <si>
    <t>江坂大池小学校区</t>
  </si>
  <si>
    <t>山手小学校区</t>
  </si>
  <si>
    <t>片山小学校区</t>
  </si>
  <si>
    <t>山田第一小学校区</t>
  </si>
  <si>
    <t>山田第二小学校区</t>
  </si>
  <si>
    <t>山田第三小学校区</t>
  </si>
  <si>
    <t>山田第五小学校区</t>
  </si>
  <si>
    <t>東山田小学校区</t>
  </si>
  <si>
    <t>南山田小学校区</t>
  </si>
  <si>
    <t>西山田小学校区</t>
  </si>
  <si>
    <t>北山田小学校区</t>
  </si>
  <si>
    <t>佐竹台小学校区</t>
  </si>
  <si>
    <t>高野台小学校区</t>
  </si>
  <si>
    <t>津雲台小学校区</t>
  </si>
  <si>
    <t>古江台小学校区</t>
  </si>
  <si>
    <t>藤白台小学校区</t>
  </si>
  <si>
    <t>青山台小学校区</t>
  </si>
  <si>
    <t>桃山台小学校区</t>
  </si>
  <si>
    <t>千里たけみ小学校区</t>
  </si>
  <si>
    <t>人　　口</t>
  </si>
  <si>
    <t>人　口</t>
  </si>
  <si>
    <t>年　　齢</t>
  </si>
  <si>
    <t>総　　数</t>
  </si>
  <si>
    <t>男</t>
  </si>
  <si>
    <t>女</t>
  </si>
  <si>
    <t>構成比</t>
  </si>
  <si>
    <t>老年人口</t>
  </si>
  <si>
    <t>年少人口</t>
  </si>
  <si>
    <t>生産年齢人口</t>
  </si>
  <si>
    <t>面　　積</t>
  </si>
  <si>
    <t>人口密度</t>
  </si>
  <si>
    <t>町　丁　名</t>
  </si>
  <si>
    <t>　　　世帯</t>
  </si>
  <si>
    <t>　　　　 人</t>
  </si>
  <si>
    <t>人／k㎡</t>
  </si>
  <si>
    <t>　　人／k㎡</t>
  </si>
  <si>
    <t>世帯</t>
  </si>
  <si>
    <t>人</t>
  </si>
  <si>
    <t>千里丘上</t>
  </si>
  <si>
    <t>西御旅町</t>
  </si>
  <si>
    <t>千里丘北</t>
  </si>
  <si>
    <t>西の庄町</t>
  </si>
  <si>
    <t>青葉丘北</t>
  </si>
  <si>
    <t>千里丘下</t>
  </si>
  <si>
    <t>青葉丘南</t>
  </si>
  <si>
    <t>千里丘中</t>
  </si>
  <si>
    <t>千里丘西</t>
  </si>
  <si>
    <t>高浜町</t>
  </si>
  <si>
    <t>山田南</t>
  </si>
  <si>
    <t>佐井寺南が丘</t>
  </si>
  <si>
    <t>千里万博公園</t>
  </si>
  <si>
    <t>竹谷町</t>
  </si>
  <si>
    <t>幸町</t>
  </si>
  <si>
    <t>千里山霧が丘</t>
  </si>
  <si>
    <t>東御旅町</t>
  </si>
  <si>
    <t>金田町</t>
  </si>
  <si>
    <t>千里山高塚</t>
  </si>
  <si>
    <t>日の出町</t>
  </si>
  <si>
    <t>朝日が丘町</t>
  </si>
  <si>
    <t>上山田</t>
  </si>
  <si>
    <t>平松町</t>
  </si>
  <si>
    <t>朝日町</t>
  </si>
  <si>
    <t>上山手町</t>
  </si>
  <si>
    <t>広芝町</t>
  </si>
  <si>
    <t>芳野町</t>
  </si>
  <si>
    <t>川岸町</t>
  </si>
  <si>
    <t>千里山月が丘</t>
  </si>
  <si>
    <t>藤が丘町</t>
  </si>
  <si>
    <t>南清和園町</t>
  </si>
  <si>
    <t>川園町</t>
  </si>
  <si>
    <t>南高浜町</t>
  </si>
  <si>
    <t>目俵町</t>
  </si>
  <si>
    <t>五月が丘北</t>
  </si>
  <si>
    <t>元町</t>
  </si>
  <si>
    <t>五月が丘西</t>
  </si>
  <si>
    <t>五月が丘東</t>
  </si>
  <si>
    <t>五月が丘南</t>
  </si>
  <si>
    <t>芝田町</t>
  </si>
  <si>
    <t>千里山虹が丘</t>
  </si>
  <si>
    <t>清水</t>
  </si>
  <si>
    <t>山田市場</t>
  </si>
  <si>
    <t>昭和町</t>
  </si>
  <si>
    <t>天道町</t>
  </si>
  <si>
    <t>山田丘</t>
  </si>
  <si>
    <t>新芦屋上</t>
  </si>
  <si>
    <t>出口町</t>
  </si>
  <si>
    <t>山田北</t>
  </si>
  <si>
    <t>新芦屋下</t>
  </si>
  <si>
    <t>千里山星が丘</t>
  </si>
  <si>
    <t>豊津町</t>
  </si>
  <si>
    <t>穂波町</t>
  </si>
  <si>
    <t>江の木町</t>
  </si>
  <si>
    <t>吹東町</t>
  </si>
  <si>
    <t>千里山松が丘</t>
  </si>
  <si>
    <t>中の島町</t>
  </si>
  <si>
    <t>円山町</t>
  </si>
  <si>
    <t>樫切山</t>
  </si>
  <si>
    <t>末広町</t>
  </si>
  <si>
    <t>高城町</t>
  </si>
  <si>
    <t>長野西</t>
  </si>
  <si>
    <t>清和園町</t>
  </si>
  <si>
    <t>長野東</t>
  </si>
  <si>
    <t>10．小学校区別人口・世帯数</t>
  </si>
  <si>
    <t>総　　数</t>
  </si>
  <si>
    <t>12．都道府県別転入者数</t>
  </si>
  <si>
    <t>都道府県</t>
  </si>
  <si>
    <t>総　　　数</t>
  </si>
  <si>
    <t xml:space="preserve">人 </t>
  </si>
  <si>
    <t>北　海　道</t>
  </si>
  <si>
    <t>京　都　府</t>
  </si>
  <si>
    <t>青　森　県</t>
  </si>
  <si>
    <t>大　阪　府</t>
  </si>
  <si>
    <t>岩　手　県</t>
  </si>
  <si>
    <t>兵　庫　県</t>
  </si>
  <si>
    <t>宮　城　県</t>
  </si>
  <si>
    <t>奈　良　県</t>
  </si>
  <si>
    <t>秋　田　県</t>
  </si>
  <si>
    <t>和 歌 山 県</t>
  </si>
  <si>
    <t>山　形　県</t>
  </si>
  <si>
    <t>鳥　取　県</t>
  </si>
  <si>
    <t>福　島　県</t>
  </si>
  <si>
    <t>島　根　県</t>
  </si>
  <si>
    <t>茨　城　県</t>
  </si>
  <si>
    <t>岡　山　県</t>
  </si>
  <si>
    <t>栃　木　県</t>
  </si>
  <si>
    <t>広　島　県</t>
  </si>
  <si>
    <t>群　馬　県</t>
  </si>
  <si>
    <t>山　口　県</t>
  </si>
  <si>
    <t>埼　玉　県</t>
  </si>
  <si>
    <t>徳　島　県</t>
  </si>
  <si>
    <t>千　葉　県</t>
  </si>
  <si>
    <t>香　川　県</t>
  </si>
  <si>
    <t>東　京　都</t>
  </si>
  <si>
    <t>愛　媛　県</t>
  </si>
  <si>
    <t>神 奈 川 県</t>
  </si>
  <si>
    <t>高　知　県</t>
  </si>
  <si>
    <t>新　潟　県</t>
  </si>
  <si>
    <t>福　岡　県</t>
  </si>
  <si>
    <t>富　山　県</t>
  </si>
  <si>
    <t>佐　賀　県</t>
  </si>
  <si>
    <t>石　川　県</t>
  </si>
  <si>
    <t>長　崎　県</t>
  </si>
  <si>
    <t>福　井　県</t>
  </si>
  <si>
    <t>熊　本　県</t>
  </si>
  <si>
    <t>山　梨　県</t>
  </si>
  <si>
    <t>大　分　県</t>
  </si>
  <si>
    <t>長　野　県</t>
  </si>
  <si>
    <t>宮　崎　県</t>
  </si>
  <si>
    <t>岐　阜　県</t>
  </si>
  <si>
    <t>鹿 児 島 県</t>
  </si>
  <si>
    <t>静　岡　県</t>
  </si>
  <si>
    <t>沖　縄　県</t>
  </si>
  <si>
    <t>愛　知　県</t>
  </si>
  <si>
    <t>国　　　外</t>
  </si>
  <si>
    <t>三　重　県</t>
  </si>
  <si>
    <t>そ　の　他</t>
  </si>
  <si>
    <t>滋　賀　県</t>
  </si>
  <si>
    <t>13．都道府県別転出者数</t>
  </si>
  <si>
    <t>人　　　口</t>
  </si>
  <si>
    <t>性　比</t>
  </si>
  <si>
    <t>１世帯</t>
  </si>
  <si>
    <t>対前年</t>
  </si>
  <si>
    <t>平　均</t>
  </si>
  <si>
    <t>人　口</t>
  </si>
  <si>
    <t>　</t>
  </si>
  <si>
    <t>(女＝100)</t>
  </si>
  <si>
    <t>人　員</t>
  </si>
  <si>
    <t>増減率</t>
  </si>
  <si>
    <t>k㎡</t>
  </si>
  <si>
    <t>％</t>
  </si>
  <si>
    <t>昭和15年(1940)</t>
  </si>
  <si>
    <t>　－</t>
  </si>
  <si>
    <t>昭和56年(1981)</t>
  </si>
  <si>
    <t xml:space="preserve">    16　(1941)</t>
  </si>
  <si>
    <t>〃</t>
  </si>
  <si>
    <t>　　57　(1982)</t>
  </si>
  <si>
    <t>　  17　(1942)</t>
  </si>
  <si>
    <t>　　58　(1983)</t>
  </si>
  <si>
    <t>　　18　(1943)</t>
  </si>
  <si>
    <t>△3.2</t>
  </si>
  <si>
    <t>　　59　(1984)</t>
  </si>
  <si>
    <t>　　19　(1944)</t>
  </si>
  <si>
    <t>△4.0</t>
  </si>
  <si>
    <t>　　60　(1985)</t>
  </si>
  <si>
    <t>　　20　(1945)</t>
  </si>
  <si>
    <t>　　61　(1986)</t>
  </si>
  <si>
    <t>　　21　(1946)</t>
  </si>
  <si>
    <t>　　62　(1987)</t>
  </si>
  <si>
    <t>　　22　(1947)</t>
  </si>
  <si>
    <t>　　63　(1988)</t>
  </si>
  <si>
    <t>△0.7</t>
  </si>
  <si>
    <t>　　23　(1948)</t>
  </si>
  <si>
    <t>平成元年(1989)</t>
  </si>
  <si>
    <t>△0.6</t>
  </si>
  <si>
    <t>　　24　(1949)</t>
  </si>
  <si>
    <t>△0.8</t>
  </si>
  <si>
    <t>　　25　(1950)</t>
  </si>
  <si>
    <t>△0.4</t>
  </si>
  <si>
    <t>　　26　(1951)</t>
  </si>
  <si>
    <t>△0.5</t>
  </si>
  <si>
    <t>　　27　(1952)</t>
  </si>
  <si>
    <t>　　28　(1953)</t>
  </si>
  <si>
    <t>　　29　(1954)</t>
  </si>
  <si>
    <t>　　30　(1955)</t>
  </si>
  <si>
    <t>　　31　(1956)</t>
  </si>
  <si>
    <t>　　32　(1957)</t>
  </si>
  <si>
    <t>　　10　(1998)</t>
  </si>
  <si>
    <t>　　33　(1958)</t>
  </si>
  <si>
    <t>　　11　(1999)</t>
  </si>
  <si>
    <t>〃</t>
  </si>
  <si>
    <t>　　34　(1959)</t>
  </si>
  <si>
    <t>　　12　(2000)</t>
  </si>
  <si>
    <t>　　35　(1960)</t>
  </si>
  <si>
    <t>　　13　(2001)</t>
  </si>
  <si>
    <t>　　36　(1961)</t>
  </si>
  <si>
    <t>　　14　(2002)</t>
  </si>
  <si>
    <t>　　37　(1962)</t>
  </si>
  <si>
    <t>　　15　(2003)</t>
  </si>
  <si>
    <t>　　38　(1963)</t>
  </si>
  <si>
    <t>　　16　(2004)</t>
  </si>
  <si>
    <t>　　39　(1964)</t>
  </si>
  <si>
    <t>　　17　(2005)</t>
  </si>
  <si>
    <t>　　40　(1965)</t>
  </si>
  <si>
    <t>　　18　(2006)</t>
  </si>
  <si>
    <t>　　41　(1966)</t>
  </si>
  <si>
    <t>　　42　(1967)</t>
  </si>
  <si>
    <t>　　20　(2008)</t>
  </si>
  <si>
    <t>　　43　(1968)</t>
  </si>
  <si>
    <t>　　44　(1969)</t>
  </si>
  <si>
    <t>　　45　(1970)</t>
  </si>
  <si>
    <t>　　46　(1971)</t>
  </si>
  <si>
    <t>　　47　(1972)</t>
  </si>
  <si>
    <t>　　48　(1973)</t>
  </si>
  <si>
    <t>　　49　(1974)</t>
  </si>
  <si>
    <t>　　50　(1975)</t>
  </si>
  <si>
    <t>　　51　(1976)</t>
  </si>
  <si>
    <t>　　52　(1977)</t>
  </si>
  <si>
    <t>　　53　(1978)</t>
  </si>
  <si>
    <t>　　54　(1979)</t>
  </si>
  <si>
    <t>　　55　(1980)</t>
  </si>
  <si>
    <t>年     次</t>
  </si>
  <si>
    <t>世帯数</t>
  </si>
  <si>
    <t>人口増減数</t>
  </si>
  <si>
    <t>自　　然　　動　　態</t>
  </si>
  <si>
    <t>社　　会　　動　　態</t>
  </si>
  <si>
    <t>増減数</t>
  </si>
  <si>
    <t>出　生</t>
  </si>
  <si>
    <t>死　亡</t>
  </si>
  <si>
    <t>転　入</t>
  </si>
  <si>
    <t>転　出</t>
  </si>
  <si>
    <t xml:space="preserve">人 </t>
  </si>
  <si>
    <t>年　　　次</t>
  </si>
  <si>
    <t>婚　　　　姻</t>
  </si>
  <si>
    <t>離　　　　婚</t>
  </si>
  <si>
    <t>死　　　　産</t>
  </si>
  <si>
    <t>　件</t>
  </si>
  <si>
    <t>人</t>
  </si>
  <si>
    <t>　注：届出受理件数のみで、他市からの送付分は含みません。</t>
  </si>
  <si>
    <t>　　19　(2007)</t>
  </si>
  <si>
    <t>　　21　(2009)</t>
  </si>
  <si>
    <t>　　22　(2010)</t>
  </si>
  <si>
    <t>　　23　(2011)</t>
  </si>
  <si>
    <t>　     2）平成23年までは、住民基本台帳と外国人登録の合計の人口数です。</t>
  </si>
  <si>
    <t xml:space="preserve">          平成24年より、住民基本台帳の人口数です。</t>
  </si>
  <si>
    <t>面 積</t>
  </si>
  <si>
    <t>面 積</t>
  </si>
  <si>
    <t>8．婚姻・離婚・死産数</t>
  </si>
  <si>
    <t>年　　　　次</t>
  </si>
  <si>
    <t xml:space="preserve">          民基本台帳法が適用されることになりました。</t>
  </si>
  <si>
    <t xml:space="preserve">       　 外国人登録法が平成24年7月9日に廃止され、外国人住民の方も住</t>
  </si>
  <si>
    <t>年　　月</t>
  </si>
  <si>
    <t>資料：総務室・市民課</t>
  </si>
  <si>
    <t>資料：総務室・市民課</t>
  </si>
  <si>
    <t>　注：住民基本台帳に基づく数値です。</t>
  </si>
  <si>
    <t xml:space="preserve">各年9月30日現在 </t>
  </si>
  <si>
    <t>　 　2　(1990)</t>
  </si>
  <si>
    <t>　 　3　(1991)</t>
  </si>
  <si>
    <t>　　 4　(1992)</t>
  </si>
  <si>
    <t>　　 5　(1993)</t>
  </si>
  <si>
    <t>　　 6　(1994)</t>
  </si>
  <si>
    <t>　　 7　(1995)</t>
  </si>
  <si>
    <t>　　 8　(1996)</t>
  </si>
  <si>
    <t>　　 9　(1997)</t>
  </si>
  <si>
    <t>　　　　1月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</si>
  <si>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</si>
  <si>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</si>
  <si>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</si>
  <si>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</si>
  <si>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</si>
  <si>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</si>
  <si>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</si>
  <si>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</si>
  <si>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 　10</t>
  </si>
  <si>
    <t>　　　 11</t>
  </si>
  <si>
    <t>　　　 12</t>
  </si>
  <si>
    <t>注：1）転入には、転出取消、職権記載等を含みます。</t>
  </si>
  <si>
    <t>　　2）転出には、職権消除等を含みます。</t>
  </si>
  <si>
    <t>青山台1丁目</t>
  </si>
  <si>
    <t>泉町1丁目</t>
  </si>
  <si>
    <t>内本町1丁目</t>
  </si>
  <si>
    <t>江坂町1丁目</t>
  </si>
  <si>
    <t>春日1丁目</t>
  </si>
  <si>
    <t>青山台2丁目</t>
  </si>
  <si>
    <t>泉町2丁目</t>
  </si>
  <si>
    <t>内本町2丁目</t>
  </si>
  <si>
    <t>江坂町2丁目</t>
  </si>
  <si>
    <t>青山台3丁目</t>
  </si>
  <si>
    <t>泉町3丁目</t>
  </si>
  <si>
    <t>内本町3丁目</t>
  </si>
  <si>
    <t>江坂町3丁目</t>
  </si>
  <si>
    <t>青山台4丁目</t>
  </si>
  <si>
    <t>泉町4丁目</t>
  </si>
  <si>
    <t>江坂町4丁目</t>
  </si>
  <si>
    <t>泉町5丁目</t>
  </si>
  <si>
    <t>江坂町5丁目</t>
  </si>
  <si>
    <t>岸部北5丁目</t>
  </si>
  <si>
    <t>岸部中5丁目</t>
  </si>
  <si>
    <t>春日4丁目</t>
  </si>
  <si>
    <t>片山町4丁目</t>
  </si>
  <si>
    <t>岸部北4丁目</t>
  </si>
  <si>
    <t>岸部中4丁目</t>
  </si>
  <si>
    <t>春日3丁目</t>
  </si>
  <si>
    <t>片山町3丁目</t>
  </si>
  <si>
    <t>岸部北3丁目</t>
  </si>
  <si>
    <t>岸部中3丁目</t>
  </si>
  <si>
    <t>岸部南3丁目</t>
  </si>
  <si>
    <t>春日2丁目</t>
  </si>
  <si>
    <t>片山町2丁目</t>
  </si>
  <si>
    <t>岸部北2丁目</t>
  </si>
  <si>
    <t>岸部中2丁目</t>
  </si>
  <si>
    <t>岸部南2丁目</t>
  </si>
  <si>
    <t>片山町1丁目</t>
  </si>
  <si>
    <t>岸部北1丁目</t>
  </si>
  <si>
    <t>岸部中1丁目</t>
  </si>
  <si>
    <t>岸部南1丁目</t>
  </si>
  <si>
    <t>寿町1丁目</t>
  </si>
  <si>
    <t>原町1丁目</t>
  </si>
  <si>
    <t>藤白台1丁目</t>
  </si>
  <si>
    <t>古江台1丁目</t>
  </si>
  <si>
    <t>南金田1丁目</t>
  </si>
  <si>
    <t>竹見台1丁目</t>
  </si>
  <si>
    <t>垂水町1丁目</t>
  </si>
  <si>
    <t>津雲台1丁目</t>
  </si>
  <si>
    <t>千里山竹園1丁目</t>
  </si>
  <si>
    <t>千里山西1丁目</t>
  </si>
  <si>
    <t>千里山東1丁目</t>
  </si>
  <si>
    <t>高野台1丁目</t>
  </si>
  <si>
    <t>佐井寺1丁目</t>
  </si>
  <si>
    <t>佐竹台1丁目</t>
  </si>
  <si>
    <t>原町2丁目</t>
  </si>
  <si>
    <t>藤白台2丁目</t>
  </si>
  <si>
    <t>古江台2丁目</t>
  </si>
  <si>
    <t>南金田2丁目</t>
  </si>
  <si>
    <t>高野台2丁目</t>
  </si>
  <si>
    <t>竹見台2丁目</t>
  </si>
  <si>
    <t>垂水町2丁目</t>
  </si>
  <si>
    <t>津雲台2丁目</t>
  </si>
  <si>
    <t>千里山竹園2丁目</t>
  </si>
  <si>
    <t>千里山西2丁目</t>
  </si>
  <si>
    <t>千里山東2丁目</t>
  </si>
  <si>
    <t>寿町2丁目</t>
  </si>
  <si>
    <t>佐井寺2丁目</t>
  </si>
  <si>
    <t>佐竹台2丁目</t>
  </si>
  <si>
    <t>原町3丁目</t>
  </si>
  <si>
    <t>藤白台3丁目</t>
  </si>
  <si>
    <t>古江台3丁目</t>
  </si>
  <si>
    <t>高野台3丁目</t>
  </si>
  <si>
    <t>竹見台3丁目</t>
  </si>
  <si>
    <t>垂水町3丁目</t>
  </si>
  <si>
    <t>津雲台3丁目</t>
  </si>
  <si>
    <t>千里山西3丁目</t>
  </si>
  <si>
    <t>千里山東3丁目</t>
  </si>
  <si>
    <t>佐井寺3丁目</t>
  </si>
  <si>
    <t>佐竹台3丁目</t>
  </si>
  <si>
    <t>原町4丁目</t>
  </si>
  <si>
    <t>藤白台4丁目</t>
  </si>
  <si>
    <t>古江台4丁目</t>
  </si>
  <si>
    <t>高野台4丁目</t>
  </si>
  <si>
    <t>竹見台4丁目</t>
  </si>
  <si>
    <t>津雲台4丁目</t>
  </si>
  <si>
    <t>千里山西4丁目</t>
  </si>
  <si>
    <t>千里山東4丁目</t>
  </si>
  <si>
    <t>佐井寺4丁目</t>
  </si>
  <si>
    <t>佐竹台4丁目</t>
  </si>
  <si>
    <t>藤白台5丁目</t>
  </si>
  <si>
    <t>古江台5丁目</t>
  </si>
  <si>
    <t>高野台5丁目</t>
  </si>
  <si>
    <t>津雲台5丁目</t>
  </si>
  <si>
    <t>千里山西5丁目</t>
  </si>
  <si>
    <t>佐竹台5丁目</t>
  </si>
  <si>
    <t>古江台6丁目</t>
  </si>
  <si>
    <t>津雲台6丁目</t>
  </si>
  <si>
    <t>千里山西6丁目</t>
  </si>
  <si>
    <t>佐竹台6丁目</t>
  </si>
  <si>
    <t>　　　2）住民基本台帳に基づく数値です。</t>
  </si>
  <si>
    <t>南正雀5丁目</t>
  </si>
  <si>
    <t>南吹田5丁目</t>
  </si>
  <si>
    <t>桃山台5丁目</t>
  </si>
  <si>
    <t>南正雀4丁目</t>
  </si>
  <si>
    <t>南吹田4丁目</t>
  </si>
  <si>
    <t>桃山台4丁目</t>
  </si>
  <si>
    <t>山田西4丁目</t>
  </si>
  <si>
    <t>山田東4丁目</t>
  </si>
  <si>
    <t>山手町4丁目</t>
  </si>
  <si>
    <t>南正雀3丁目</t>
  </si>
  <si>
    <t>南吹田3丁目</t>
  </si>
  <si>
    <t>桃山台3丁目</t>
  </si>
  <si>
    <t>山田西3丁目</t>
  </si>
  <si>
    <t>山田東3丁目</t>
  </si>
  <si>
    <t>山手町3丁目</t>
  </si>
  <si>
    <t>南正雀2丁目</t>
  </si>
  <si>
    <t>南吹田2丁目</t>
  </si>
  <si>
    <t>桃山台2丁目</t>
  </si>
  <si>
    <t>山田西2丁目</t>
  </si>
  <si>
    <t>山田東2丁目</t>
  </si>
  <si>
    <t>山手町2丁目</t>
  </si>
  <si>
    <t>南正雀1丁目</t>
  </si>
  <si>
    <t>南吹田1丁目</t>
  </si>
  <si>
    <t>桃山台1丁目</t>
  </si>
  <si>
    <t>山田西1丁目</t>
  </si>
  <si>
    <t>山田東1丁目</t>
  </si>
  <si>
    <t>山手町1丁目</t>
  </si>
  <si>
    <t>　注：1）住民基本台帳に基づく数値です。</t>
  </si>
  <si>
    <t>　　　2）寮関係の世帯数は、寮生個々を1世帯としています。</t>
  </si>
  <si>
    <t>7．人口動態（住民基本台帳人口と外国人登録人口）</t>
  </si>
  <si>
    <t>　　注：1）昭和15年(1940年)、22年(1947年)、25年(1950年)は、10月1日</t>
  </si>
  <si>
    <t>　　　　   現在の国勢調査人口です。</t>
  </si>
  <si>
    <t>人　口</t>
  </si>
  <si>
    <t>6．住民登録人口（住民基本台帳人口と外国人登録人口）</t>
  </si>
  <si>
    <t>住民登録人口（住民基本台帳人口と外国人登録人口）　（つづき）</t>
  </si>
  <si>
    <t>白紙のページです</t>
  </si>
  <si>
    <t>　　24　(2012)</t>
  </si>
  <si>
    <t>　　24  (2012)</t>
  </si>
  <si>
    <t>　　24　(2012)</t>
  </si>
  <si>
    <t>　　3）転入、転出には、管外転居は含みません。</t>
  </si>
  <si>
    <t>増減率</t>
  </si>
  <si>
    <t>％</t>
  </si>
  <si>
    <t>％</t>
  </si>
  <si>
    <t>人</t>
  </si>
  <si>
    <t>　　4）平成24年6月末までは、住民基本台帳と外国人登録の合計の人口数でしたが、外
　　　国人登録法が平成24年7月9日に廃止され、外国人住民の方も住民基本台帳法が
　　　適用されるため、平成24年7月末以降は住民基本台帳の人口となります。</t>
  </si>
  <si>
    <t>　　25　(2013)</t>
  </si>
  <si>
    <t>　　26　(2014)</t>
  </si>
  <si>
    <t>　　25  (2013)</t>
  </si>
  <si>
    <t>-</t>
  </si>
  <si>
    <t>総数</t>
  </si>
  <si>
    <t>　　　3）寮関係の世帯数は、寮生個々を１世帯としています。</t>
  </si>
  <si>
    <t>－</t>
  </si>
  <si>
    <t>　　27  (2015)</t>
  </si>
  <si>
    <t>平成23年(2011)</t>
  </si>
  <si>
    <t>　　26  (2014)</t>
  </si>
  <si>
    <t>　　27  (2015)</t>
  </si>
  <si>
    <t>人　口</t>
  </si>
  <si>
    <t>9．町丁別人口・世帯数等</t>
  </si>
  <si>
    <t>町丁別人口・世帯数等（つづき）</t>
  </si>
  <si>
    <t>平成27年(2015年)9月30日現在</t>
  </si>
  <si>
    <t>世　帯　数</t>
  </si>
  <si>
    <t>㎡</t>
  </si>
  <si>
    <t>％</t>
  </si>
  <si>
    <t>人／k㎡</t>
  </si>
  <si>
    <t>㎡</t>
  </si>
  <si>
    <t>　注：1）面積は、住居表示に基づく面積です。</t>
  </si>
  <si>
    <t>　　　4）下記の「町丁」を秘匿処理しています。</t>
  </si>
  <si>
    <t>岸部新町</t>
  </si>
  <si>
    <t xml:space="preserve">         秘匿する町丁の基準。　世帯数が「１～６」の町丁。</t>
  </si>
  <si>
    <t>-</t>
  </si>
  <si>
    <t xml:space="preserve">        ※集計対象となる町丁には人口の極めて小さい町丁があり、市民の</t>
  </si>
  <si>
    <t>津雲台7丁目</t>
  </si>
  <si>
    <t xml:space="preserve">         「秘匿する町丁」　→　「合算する町丁」</t>
  </si>
  <si>
    <t>平成27年(2015年)9月30日現在</t>
  </si>
  <si>
    <t>千里丘北小学校区</t>
  </si>
  <si>
    <t>11．年齢（各歳）・男女別人口</t>
  </si>
  <si>
    <t>平成27年(2015年)9月30日現在</t>
  </si>
  <si>
    <t xml:space="preserve">人 </t>
  </si>
  <si>
    <t xml:space="preserve">％ </t>
  </si>
  <si>
    <t xml:space="preserve"> 65歳以上</t>
  </si>
  <si>
    <t>30～34</t>
  </si>
  <si>
    <t>65～69</t>
  </si>
  <si>
    <t>30</t>
  </si>
  <si>
    <t>65</t>
  </si>
  <si>
    <t>31</t>
  </si>
  <si>
    <t>66</t>
  </si>
  <si>
    <t>0～14歳</t>
  </si>
  <si>
    <t>32</t>
  </si>
  <si>
    <t>67</t>
  </si>
  <si>
    <t xml:space="preserve"> 　  0～4</t>
  </si>
  <si>
    <t>33</t>
  </si>
  <si>
    <t>68</t>
  </si>
  <si>
    <t xml:space="preserve">       0</t>
  </si>
  <si>
    <t>34</t>
  </si>
  <si>
    <t>69</t>
  </si>
  <si>
    <t>　　　 1</t>
  </si>
  <si>
    <t>35～39</t>
  </si>
  <si>
    <t>70～74</t>
  </si>
  <si>
    <t>　　 　2</t>
  </si>
  <si>
    <t>35</t>
  </si>
  <si>
    <t>70</t>
  </si>
  <si>
    <t>　   　3</t>
  </si>
  <si>
    <t>36</t>
  </si>
  <si>
    <t>71</t>
  </si>
  <si>
    <t>　　 　4</t>
  </si>
  <si>
    <t>37</t>
  </si>
  <si>
    <t>72</t>
  </si>
  <si>
    <t>　   5～9</t>
  </si>
  <si>
    <t>38</t>
  </si>
  <si>
    <t>73</t>
  </si>
  <si>
    <t>　　 　5</t>
  </si>
  <si>
    <t>39</t>
  </si>
  <si>
    <t>74</t>
  </si>
  <si>
    <t>　　　 6</t>
  </si>
  <si>
    <t>40～44</t>
  </si>
  <si>
    <t>75～79</t>
  </si>
  <si>
    <t>　　 　7</t>
  </si>
  <si>
    <t>40</t>
  </si>
  <si>
    <t>75</t>
  </si>
  <si>
    <t>　　 　8</t>
  </si>
  <si>
    <t>41</t>
  </si>
  <si>
    <t>76</t>
  </si>
  <si>
    <t>　　 　9</t>
  </si>
  <si>
    <t>42</t>
  </si>
  <si>
    <t>77</t>
  </si>
  <si>
    <t xml:space="preserve"> 10～14</t>
  </si>
  <si>
    <t>43</t>
  </si>
  <si>
    <t>78</t>
  </si>
  <si>
    <t xml:space="preserve"> 10</t>
  </si>
  <si>
    <t>44</t>
  </si>
  <si>
    <t>79</t>
  </si>
  <si>
    <t xml:space="preserve"> 11</t>
  </si>
  <si>
    <t>45～49</t>
  </si>
  <si>
    <t>80～84</t>
  </si>
  <si>
    <t xml:space="preserve"> 12</t>
  </si>
  <si>
    <t>45</t>
  </si>
  <si>
    <t>80</t>
  </si>
  <si>
    <t xml:space="preserve"> 13</t>
  </si>
  <si>
    <t>46</t>
  </si>
  <si>
    <t>81</t>
  </si>
  <si>
    <t xml:space="preserve"> 14</t>
  </si>
  <si>
    <t>47</t>
  </si>
  <si>
    <t>82</t>
  </si>
  <si>
    <t>48</t>
  </si>
  <si>
    <t>83</t>
  </si>
  <si>
    <t xml:space="preserve"> 15～64歳</t>
  </si>
  <si>
    <t>49</t>
  </si>
  <si>
    <t>84</t>
  </si>
  <si>
    <t>15～19</t>
  </si>
  <si>
    <t>50～54</t>
  </si>
  <si>
    <t>85～89</t>
  </si>
  <si>
    <t xml:space="preserve"> 15</t>
  </si>
  <si>
    <t>50</t>
  </si>
  <si>
    <t>85</t>
  </si>
  <si>
    <t xml:space="preserve"> 16</t>
  </si>
  <si>
    <t>51</t>
  </si>
  <si>
    <t>86</t>
  </si>
  <si>
    <t xml:space="preserve"> 17</t>
  </si>
  <si>
    <t>52</t>
  </si>
  <si>
    <t>87</t>
  </si>
  <si>
    <t xml:space="preserve"> 18</t>
  </si>
  <si>
    <t>53</t>
  </si>
  <si>
    <t>88</t>
  </si>
  <si>
    <t xml:space="preserve"> 19</t>
  </si>
  <si>
    <t>54</t>
  </si>
  <si>
    <t>89</t>
  </si>
  <si>
    <t>20～24</t>
  </si>
  <si>
    <t>55～59</t>
  </si>
  <si>
    <t>90～94</t>
  </si>
  <si>
    <t xml:space="preserve"> 20</t>
  </si>
  <si>
    <t>55</t>
  </si>
  <si>
    <t>90</t>
  </si>
  <si>
    <t xml:space="preserve"> 21</t>
  </si>
  <si>
    <t>56</t>
  </si>
  <si>
    <t>91</t>
  </si>
  <si>
    <t xml:space="preserve"> 22</t>
  </si>
  <si>
    <t>57</t>
  </si>
  <si>
    <t>92</t>
  </si>
  <si>
    <t xml:space="preserve"> 23</t>
  </si>
  <si>
    <t>58</t>
  </si>
  <si>
    <t>93</t>
  </si>
  <si>
    <t xml:space="preserve"> 24</t>
  </si>
  <si>
    <t>59</t>
  </si>
  <si>
    <t>94</t>
  </si>
  <si>
    <t>25～29</t>
  </si>
  <si>
    <t>60～64</t>
  </si>
  <si>
    <t>95～99</t>
  </si>
  <si>
    <t xml:space="preserve"> 25</t>
  </si>
  <si>
    <t>60</t>
  </si>
  <si>
    <t>95</t>
  </si>
  <si>
    <t xml:space="preserve"> 26</t>
  </si>
  <si>
    <t>61</t>
  </si>
  <si>
    <t>96</t>
  </si>
  <si>
    <t xml:space="preserve"> 27</t>
  </si>
  <si>
    <t>62</t>
  </si>
  <si>
    <t>97</t>
  </si>
  <si>
    <t xml:space="preserve"> 28</t>
  </si>
  <si>
    <t>63</t>
  </si>
  <si>
    <t>98</t>
  </si>
  <si>
    <t xml:space="preserve"> 29</t>
  </si>
  <si>
    <t>64</t>
  </si>
  <si>
    <t>99</t>
  </si>
  <si>
    <t>　 100歳以上</t>
  </si>
  <si>
    <t>平成27年(2015年)</t>
  </si>
  <si>
    <t>　          南正雀３丁目   →　　南正雀２丁目</t>
  </si>
  <si>
    <t xml:space="preserve">            山田丘　　   　→　　千里万博公園</t>
  </si>
  <si>
    <t xml:space="preserve">          個人情報が明らかになってしまう場合があるため、単に公表を伏</t>
  </si>
  <si>
    <t xml:space="preserve">          表します。</t>
  </si>
  <si>
    <t xml:space="preserve">          せるのではなく、隣接する町丁の結果に足し上げた結果として公</t>
  </si>
  <si>
    <t>平成23年(2011)</t>
  </si>
  <si>
    <t>　　26　(2014)</t>
  </si>
  <si>
    <t>　　27　(2015)</t>
  </si>
  <si>
    <t>X</t>
  </si>
  <si>
    <t>X</t>
  </si>
  <si>
    <t>尺谷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</si>
</sst>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_ "/>
    <numFmt numFmtId="188" formatCode="#,##0_ ;[Red]\-#,##0\ "/>
    <numFmt numFmtId="189" formatCode="#,##0.0;\-#,##0.0"/>
    <numFmt numFmtId="190" formatCode="&quot;&quot;\ #,##0;&quot;△&quot;\ #,##0"/>
    <numFmt numFmtId="191" formatCode="#,##0.0;&quot;△ &quot;#,##0.0"/>
    <numFmt numFmtId="192" formatCode="0.000;&quot;△ &quot;0.000"/>
    <numFmt numFmtId="193" formatCode="#,##0.0_ ;[Red]\-#,##0.0\ "/>
  </numFmts>
  <fonts count="67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明朝"/>
      <family val="1"/>
    </font>
    <font>
      <sz val="8"/>
      <name val="ＭＳ 明朝"/>
      <family val="1"/>
    </font>
    <font>
      <b/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>
      <alignment vertical="center"/>
    </xf>
    <xf numFmtId="0" fontId="10" fillId="0" borderId="0" xfId="0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distributed"/>
      <protection/>
    </xf>
    <xf numFmtId="0" fontId="10" fillId="0" borderId="11" xfId="0" applyFont="1" applyBorder="1" applyAlignment="1" applyProtection="1">
      <alignment/>
      <protection/>
    </xf>
    <xf numFmtId="180" fontId="10" fillId="0" borderId="11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13" xfId="0" applyNumberFormat="1" applyFont="1" applyFill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/>
      <protection locked="0"/>
    </xf>
    <xf numFmtId="37" fontId="10" fillId="0" borderId="13" xfId="0" applyNumberFormat="1" applyFont="1" applyFill="1" applyBorder="1" applyAlignment="1" applyProtection="1">
      <alignment horizontal="right"/>
      <protection locked="0"/>
    </xf>
    <xf numFmtId="180" fontId="10" fillId="0" borderId="0" xfId="0" applyNumberFormat="1" applyFont="1" applyFill="1" applyBorder="1" applyAlignment="1" applyProtection="1">
      <alignment/>
      <protection/>
    </xf>
    <xf numFmtId="37" fontId="15" fillId="0" borderId="12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183" fontId="2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Continuous"/>
      <protection/>
    </xf>
    <xf numFmtId="183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83" fontId="4" fillId="0" borderId="11" xfId="0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83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distributed" vertical="center"/>
      <protection/>
    </xf>
    <xf numFmtId="184" fontId="1" fillId="0" borderId="12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184" fontId="1" fillId="0" borderId="0" xfId="0" applyNumberFormat="1" applyFont="1" applyFill="1" applyAlignment="1" applyProtection="1">
      <alignment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37" fontId="10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20" fillId="33" borderId="21" xfId="0" applyFont="1" applyFill="1" applyBorder="1" applyAlignment="1" applyProtection="1">
      <alignment/>
      <protection/>
    </xf>
    <xf numFmtId="0" fontId="20" fillId="33" borderId="16" xfId="0" applyFont="1" applyFill="1" applyBorder="1" applyAlignment="1" applyProtection="1">
      <alignment/>
      <protection/>
    </xf>
    <xf numFmtId="0" fontId="20" fillId="33" borderId="21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33" borderId="12" xfId="0" applyFont="1" applyFill="1" applyBorder="1" applyAlignment="1" applyProtection="1">
      <alignment/>
      <protection/>
    </xf>
    <xf numFmtId="0" fontId="20" fillId="33" borderId="12" xfId="0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 applyProtection="1">
      <alignment/>
      <protection/>
    </xf>
    <xf numFmtId="0" fontId="20" fillId="33" borderId="24" xfId="0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 applyProtection="1">
      <alignment horizontal="right"/>
      <protection/>
    </xf>
    <xf numFmtId="189" fontId="4" fillId="0" borderId="0" xfId="0" applyNumberFormat="1" applyFont="1" applyAlignment="1" applyProtection="1">
      <alignment/>
      <protection/>
    </xf>
    <xf numFmtId="189" fontId="4" fillId="0" borderId="0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82" fontId="4" fillId="0" borderId="0" xfId="0" applyNumberFormat="1" applyFont="1" applyAlignment="1" applyProtection="1">
      <alignment vertical="center"/>
      <protection/>
    </xf>
    <xf numFmtId="189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/>
    </xf>
    <xf numFmtId="182" fontId="4" fillId="0" borderId="0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49" fontId="4" fillId="0" borderId="2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37" fontId="4" fillId="0" borderId="27" xfId="0" applyNumberFormat="1" applyFont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horizontal="centerContinuous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Continuous" vertical="center"/>
      <protection/>
    </xf>
    <xf numFmtId="0" fontId="10" fillId="0" borderId="25" xfId="0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22" xfId="0" applyFont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49" fontId="15" fillId="0" borderId="22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8" fontId="4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90" fontId="10" fillId="0" borderId="0" xfId="0" applyNumberFormat="1" applyFont="1" applyAlignment="1" applyProtection="1">
      <alignment/>
      <protection/>
    </xf>
    <xf numFmtId="190" fontId="15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5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 vertical="center"/>
      <protection locked="0"/>
    </xf>
    <xf numFmtId="181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15" fillId="0" borderId="12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0" fontId="20" fillId="33" borderId="12" xfId="0" applyFont="1" applyFill="1" applyBorder="1" applyAlignment="1" applyProtection="1">
      <alignment horizontal="center" vertical="center" shrinkToFit="1"/>
      <protection/>
    </xf>
    <xf numFmtId="0" fontId="20" fillId="33" borderId="12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centerContinuous"/>
      <protection/>
    </xf>
    <xf numFmtId="0" fontId="4" fillId="0" borderId="30" xfId="0" applyFont="1" applyBorder="1" applyAlignment="1">
      <alignment vertical="center"/>
    </xf>
    <xf numFmtId="0" fontId="10" fillId="0" borderId="30" xfId="0" applyFont="1" applyBorder="1" applyAlignment="1" applyProtection="1">
      <alignment horizontal="right"/>
      <protection/>
    </xf>
    <xf numFmtId="180" fontId="10" fillId="0" borderId="30" xfId="0" applyNumberFormat="1" applyFont="1" applyBorder="1" applyAlignment="1" applyProtection="1">
      <alignment/>
      <protection/>
    </xf>
    <xf numFmtId="0" fontId="10" fillId="0" borderId="30" xfId="0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centerContinuous"/>
      <protection/>
    </xf>
    <xf numFmtId="183" fontId="4" fillId="0" borderId="30" xfId="0" applyNumberFormat="1" applyFont="1" applyFill="1" applyBorder="1" applyAlignment="1" applyProtection="1">
      <alignment horizontal="centerContinuous"/>
      <protection/>
    </xf>
    <xf numFmtId="0" fontId="4" fillId="0" borderId="30" xfId="0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/>
      <protection/>
    </xf>
    <xf numFmtId="49" fontId="22" fillId="0" borderId="0" xfId="0" applyNumberFormat="1" applyFont="1" applyFill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49" fontId="22" fillId="0" borderId="15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left"/>
      <protection/>
    </xf>
    <xf numFmtId="0" fontId="25" fillId="0" borderId="0" xfId="0" applyFont="1" applyAlignment="1">
      <alignment horizontal="left" vertical="center"/>
    </xf>
    <xf numFmtId="0" fontId="20" fillId="0" borderId="11" xfId="0" applyFont="1" applyFill="1" applyBorder="1" applyAlignment="1" applyProtection="1">
      <alignment horizontal="right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182" fontId="4" fillId="0" borderId="0" xfId="0" applyNumberFormat="1" applyFont="1" applyFill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right" vertical="center"/>
    </xf>
    <xf numFmtId="0" fontId="10" fillId="0" borderId="0" xfId="0" applyFont="1" applyBorder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2" fillId="0" borderId="22" xfId="0" applyFont="1" applyFill="1" applyBorder="1" applyAlignment="1" applyProtection="1">
      <alignment/>
      <protection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centerContinuous" vertical="center"/>
      <protection/>
    </xf>
    <xf numFmtId="0" fontId="29" fillId="0" borderId="0" xfId="0" applyFont="1" applyAlignment="1" applyProtection="1">
      <alignment/>
      <protection/>
    </xf>
    <xf numFmtId="49" fontId="4" fillId="0" borderId="26" xfId="0" applyNumberFormat="1" applyFont="1" applyFill="1" applyBorder="1" applyAlignment="1" applyProtection="1">
      <alignment/>
      <protection/>
    </xf>
    <xf numFmtId="181" fontId="15" fillId="0" borderId="22" xfId="0" applyNumberFormat="1" applyFont="1" applyFill="1" applyBorder="1" applyAlignment="1" applyProtection="1">
      <alignment/>
      <protection/>
    </xf>
    <xf numFmtId="181" fontId="22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181" fontId="15" fillId="0" borderId="0" xfId="0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 applyProtection="1">
      <alignment/>
      <protection locked="0"/>
    </xf>
    <xf numFmtId="181" fontId="10" fillId="0" borderId="0" xfId="0" applyNumberFormat="1" applyFont="1" applyFill="1" applyBorder="1" applyAlignment="1" applyProtection="1">
      <alignment horizontal="right"/>
      <protection locked="0"/>
    </xf>
    <xf numFmtId="181" fontId="10" fillId="0" borderId="0" xfId="0" applyNumberFormat="1" applyFont="1" applyFill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/>
      <protection/>
    </xf>
    <xf numFmtId="2" fontId="10" fillId="0" borderId="12" xfId="0" applyNumberFormat="1" applyFont="1" applyFill="1" applyBorder="1" applyAlignment="1" applyProtection="1">
      <alignment horizontal="center"/>
      <protection/>
    </xf>
    <xf numFmtId="191" fontId="15" fillId="0" borderId="0" xfId="0" applyNumberFormat="1" applyFont="1" applyFill="1" applyBorder="1" applyAlignment="1" applyProtection="1">
      <alignment/>
      <protection/>
    </xf>
    <xf numFmtId="190" fontId="10" fillId="34" borderId="0" xfId="0" applyNumberFormat="1" applyFont="1" applyFill="1" applyAlignment="1" applyProtection="1">
      <alignment/>
      <protection/>
    </xf>
    <xf numFmtId="37" fontId="10" fillId="34" borderId="0" xfId="0" applyNumberFormat="1" applyFont="1" applyFill="1" applyBorder="1" applyAlignment="1" applyProtection="1">
      <alignment/>
      <protection locked="0"/>
    </xf>
    <xf numFmtId="181" fontId="10" fillId="34" borderId="0" xfId="0" applyNumberFormat="1" applyFont="1" applyFill="1" applyBorder="1" applyAlignment="1" applyProtection="1">
      <alignment/>
      <protection locked="0"/>
    </xf>
    <xf numFmtId="37" fontId="10" fillId="34" borderId="0" xfId="0" applyNumberFormat="1" applyFont="1" applyFill="1" applyAlignment="1" applyProtection="1">
      <alignment/>
      <protection/>
    </xf>
    <xf numFmtId="181" fontId="10" fillId="34" borderId="0" xfId="0" applyNumberFormat="1" applyFont="1" applyFill="1" applyAlignment="1" applyProtection="1">
      <alignment/>
      <protection/>
    </xf>
    <xf numFmtId="181" fontId="10" fillId="34" borderId="0" xfId="0" applyNumberFormat="1" applyFont="1" applyFill="1" applyBorder="1" applyAlignment="1" applyProtection="1">
      <alignment horizontal="right"/>
      <protection locked="0"/>
    </xf>
    <xf numFmtId="37" fontId="10" fillId="34" borderId="0" xfId="0" applyNumberFormat="1" applyFont="1" applyFill="1" applyAlignment="1" applyProtection="1">
      <alignment horizontal="right"/>
      <protection/>
    </xf>
    <xf numFmtId="181" fontId="10" fillId="34" borderId="0" xfId="0" applyNumberFormat="1" applyFont="1" applyFill="1" applyAlignment="1" applyProtection="1">
      <alignment horizontal="right"/>
      <protection/>
    </xf>
    <xf numFmtId="37" fontId="10" fillId="34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right"/>
      <protection/>
    </xf>
    <xf numFmtId="0" fontId="15" fillId="0" borderId="26" xfId="0" applyFont="1" applyBorder="1" applyAlignment="1" applyProtection="1">
      <alignment horizontal="distributed"/>
      <protection/>
    </xf>
    <xf numFmtId="0" fontId="25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vertical="center"/>
    </xf>
    <xf numFmtId="0" fontId="25" fillId="34" borderId="0" xfId="0" applyFont="1" applyFill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4" fillId="34" borderId="0" xfId="0" applyFont="1" applyFill="1" applyAlignment="1" applyProtection="1">
      <alignment horizontal="centerContinuous"/>
      <protection/>
    </xf>
    <xf numFmtId="0" fontId="24" fillId="34" borderId="0" xfId="0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horizontal="centerContinuous"/>
      <protection/>
    </xf>
    <xf numFmtId="0" fontId="17" fillId="34" borderId="0" xfId="0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horizontal="centerContinuous"/>
      <protection/>
    </xf>
    <xf numFmtId="0" fontId="10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distributed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ill="1" applyBorder="1" applyAlignment="1">
      <alignment vertical="center"/>
    </xf>
    <xf numFmtId="0" fontId="10" fillId="34" borderId="16" xfId="0" applyFont="1" applyFill="1" applyBorder="1" applyAlignment="1" applyProtection="1">
      <alignment horizontal="centerContinuous" vertical="center"/>
      <protection/>
    </xf>
    <xf numFmtId="0" fontId="10" fillId="34" borderId="21" xfId="0" applyFont="1" applyFill="1" applyBorder="1" applyAlignment="1" applyProtection="1">
      <alignment horizontal="centerContinuous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 applyProtection="1">
      <alignment horizontal="centerContinuous" vertical="center"/>
      <protection/>
    </xf>
    <xf numFmtId="0" fontId="10" fillId="34" borderId="32" xfId="0" applyFont="1" applyFill="1" applyBorder="1" applyAlignment="1" applyProtection="1">
      <alignment horizontal="centerContinuous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right"/>
      <protection/>
    </xf>
    <xf numFmtId="0" fontId="10" fillId="34" borderId="11" xfId="0" applyFont="1" applyFill="1" applyBorder="1" applyAlignment="1" applyProtection="1">
      <alignment horizontal="right"/>
      <protection/>
    </xf>
    <xf numFmtId="0" fontId="10" fillId="34" borderId="11" xfId="0" applyFont="1" applyFill="1" applyBorder="1" applyAlignment="1" applyProtection="1">
      <alignment horizontal="distributed"/>
      <protection/>
    </xf>
    <xf numFmtId="0" fontId="10" fillId="34" borderId="26" xfId="0" applyFont="1" applyFill="1" applyBorder="1" applyAlignment="1" applyProtection="1">
      <alignment horizontal="distributed"/>
      <protection/>
    </xf>
    <xf numFmtId="37" fontId="15" fillId="34" borderId="0" xfId="0" applyNumberFormat="1" applyFont="1" applyFill="1" applyAlignment="1" applyProtection="1">
      <alignment/>
      <protection/>
    </xf>
    <xf numFmtId="191" fontId="15" fillId="34" borderId="0" xfId="0" applyNumberFormat="1" applyFont="1" applyFill="1" applyAlignment="1" applyProtection="1">
      <alignment/>
      <protection/>
    </xf>
    <xf numFmtId="193" fontId="15" fillId="34" borderId="0" xfId="0" applyNumberFormat="1" applyFont="1" applyFill="1" applyAlignment="1" applyProtection="1">
      <alignment/>
      <protection/>
    </xf>
    <xf numFmtId="37" fontId="10" fillId="34" borderId="12" xfId="0" applyNumberFormat="1" applyFont="1" applyFill="1" applyBorder="1" applyAlignment="1" applyProtection="1">
      <alignment/>
      <protection/>
    </xf>
    <xf numFmtId="191" fontId="10" fillId="34" borderId="0" xfId="0" applyNumberFormat="1" applyFont="1" applyFill="1" applyBorder="1" applyAlignment="1" applyProtection="1">
      <alignment/>
      <protection locked="0"/>
    </xf>
    <xf numFmtId="191" fontId="10" fillId="34" borderId="0" xfId="0" applyNumberFormat="1" applyFont="1" applyFill="1" applyAlignment="1" applyProtection="1">
      <alignment/>
      <protection/>
    </xf>
    <xf numFmtId="37" fontId="10" fillId="34" borderId="0" xfId="0" applyNumberFormat="1" applyFont="1" applyFill="1" applyAlignment="1" applyProtection="1">
      <alignment/>
      <protection locked="0"/>
    </xf>
    <xf numFmtId="181" fontId="10" fillId="34" borderId="0" xfId="0" applyNumberFormat="1" applyFont="1" applyFill="1" applyAlignment="1" applyProtection="1">
      <alignment/>
      <protection locked="0"/>
    </xf>
    <xf numFmtId="0" fontId="10" fillId="34" borderId="21" xfId="0" applyFont="1" applyFill="1" applyBorder="1" applyAlignment="1" applyProtection="1">
      <alignment/>
      <protection/>
    </xf>
    <xf numFmtId="37" fontId="10" fillId="34" borderId="21" xfId="0" applyNumberFormat="1" applyFont="1" applyFill="1" applyBorder="1" applyAlignment="1" applyProtection="1">
      <alignment/>
      <protection/>
    </xf>
    <xf numFmtId="37" fontId="10" fillId="34" borderId="21" xfId="0" applyNumberFormat="1" applyFont="1" applyFill="1" applyBorder="1" applyAlignment="1" applyProtection="1">
      <alignment horizontal="right"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37" fontId="18" fillId="34" borderId="0" xfId="0" applyNumberFormat="1" applyFont="1" applyFill="1" applyBorder="1" applyAlignment="1" applyProtection="1">
      <alignment vertical="center"/>
      <protection/>
    </xf>
    <xf numFmtId="37" fontId="10" fillId="34" borderId="0" xfId="0" applyNumberFormat="1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horizontal="distributed"/>
      <protection/>
    </xf>
    <xf numFmtId="0" fontId="11" fillId="34" borderId="0" xfId="0" applyFont="1" applyFill="1" applyBorder="1" applyAlignment="1">
      <alignment vertical="center"/>
    </xf>
    <xf numFmtId="0" fontId="19" fillId="34" borderId="0" xfId="0" applyFont="1" applyFill="1" applyAlignment="1" applyProtection="1">
      <alignment vertical="center"/>
      <protection/>
    </xf>
    <xf numFmtId="0" fontId="18" fillId="34" borderId="0" xfId="0" applyFont="1" applyFill="1" applyAlignment="1" applyProtection="1">
      <alignment horizontal="distributed"/>
      <protection/>
    </xf>
    <xf numFmtId="37" fontId="18" fillId="34" borderId="0" xfId="0" applyNumberFormat="1" applyFont="1" applyFill="1" applyAlignment="1" applyProtection="1">
      <alignment vertical="center"/>
      <protection/>
    </xf>
    <xf numFmtId="0" fontId="18" fillId="34" borderId="0" xfId="0" applyFont="1" applyFill="1" applyAlignment="1">
      <alignment vertical="center"/>
    </xf>
    <xf numFmtId="0" fontId="17" fillId="34" borderId="0" xfId="0" applyFont="1" applyFill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10" fillId="34" borderId="12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38" fontId="64" fillId="34" borderId="0" xfId="48" applyFont="1" applyFill="1" applyBorder="1" applyAlignment="1">
      <alignment/>
    </xf>
    <xf numFmtId="181" fontId="64" fillId="34" borderId="0" xfId="0" applyNumberFormat="1" applyFont="1" applyFill="1" applyBorder="1" applyAlignment="1">
      <alignment/>
    </xf>
    <xf numFmtId="38" fontId="65" fillId="34" borderId="0" xfId="48" applyFont="1" applyFill="1" applyBorder="1" applyAlignment="1">
      <alignment/>
    </xf>
    <xf numFmtId="181" fontId="65" fillId="34" borderId="0" xfId="0" applyNumberFormat="1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37" fontId="4" fillId="0" borderId="30" xfId="0" applyNumberFormat="1" applyFont="1" applyBorder="1" applyAlignment="1" applyProtection="1">
      <alignment/>
      <protection/>
    </xf>
    <xf numFmtId="182" fontId="4" fillId="0" borderId="30" xfId="0" applyNumberFormat="1" applyFont="1" applyBorder="1" applyAlignment="1" applyProtection="1">
      <alignment/>
      <protection/>
    </xf>
    <xf numFmtId="189" fontId="4" fillId="0" borderId="30" xfId="0" applyNumberFormat="1" applyFont="1" applyBorder="1" applyAlignment="1" applyProtection="1">
      <alignment/>
      <protection/>
    </xf>
    <xf numFmtId="181" fontId="14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right"/>
      <protection/>
    </xf>
    <xf numFmtId="191" fontId="10" fillId="34" borderId="0" xfId="0" applyNumberFormat="1" applyFont="1" applyFill="1" applyAlignment="1" applyProtection="1">
      <alignment horizontal="right"/>
      <protection/>
    </xf>
    <xf numFmtId="191" fontId="10" fillId="34" borderId="0" xfId="0" applyNumberFormat="1" applyFont="1" applyFill="1" applyBorder="1" applyAlignment="1" applyProtection="1">
      <alignment horizontal="right"/>
      <protection locked="0"/>
    </xf>
    <xf numFmtId="0" fontId="10" fillId="34" borderId="30" xfId="0" applyFont="1" applyFill="1" applyBorder="1" applyAlignment="1" applyProtection="1">
      <alignment vertical="center"/>
      <protection/>
    </xf>
    <xf numFmtId="37" fontId="10" fillId="34" borderId="30" xfId="0" applyNumberFormat="1" applyFont="1" applyFill="1" applyBorder="1" applyAlignment="1" applyProtection="1">
      <alignment vertical="center"/>
      <protection/>
    </xf>
    <xf numFmtId="0" fontId="0" fillId="34" borderId="30" xfId="0" applyFill="1" applyBorder="1" applyAlignment="1">
      <alignment vertical="center"/>
    </xf>
    <xf numFmtId="0" fontId="10" fillId="34" borderId="0" xfId="0" applyFont="1" applyFill="1" applyBorder="1" applyAlignment="1" applyProtection="1">
      <alignment horizontal="distributed"/>
      <protection/>
    </xf>
    <xf numFmtId="0" fontId="10" fillId="34" borderId="0" xfId="0" applyFont="1" applyFill="1" applyBorder="1" applyAlignment="1" applyProtection="1">
      <alignment vertical="center"/>
      <protection/>
    </xf>
    <xf numFmtId="37" fontId="1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 vertical="center"/>
    </xf>
    <xf numFmtId="0" fontId="10" fillId="34" borderId="0" xfId="0" applyFont="1" applyFill="1" applyAlignment="1" applyProtection="1">
      <alignment/>
      <protection/>
    </xf>
    <xf numFmtId="0" fontId="6" fillId="0" borderId="0" xfId="0" applyFont="1" applyAlignment="1">
      <alignment horizontal="distributed" vertical="center"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2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3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37" fontId="15" fillId="34" borderId="13" xfId="0" applyNumberFormat="1" applyFont="1" applyFill="1" applyBorder="1" applyAlignment="1" applyProtection="1">
      <alignment/>
      <protection/>
    </xf>
    <xf numFmtId="0" fontId="7" fillId="34" borderId="0" xfId="0" applyFont="1" applyFill="1" applyAlignment="1">
      <alignment/>
    </xf>
    <xf numFmtId="0" fontId="0" fillId="0" borderId="31" xfId="0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/>
      <protection/>
    </xf>
    <xf numFmtId="0" fontId="10" fillId="34" borderId="0" xfId="0" applyFont="1" applyFill="1" applyAlignment="1" applyProtection="1">
      <alignment wrapText="1"/>
      <protection/>
    </xf>
    <xf numFmtId="0" fontId="0" fillId="0" borderId="0" xfId="0" applyAlignment="1">
      <alignment/>
    </xf>
    <xf numFmtId="0" fontId="10" fillId="34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7" fillId="34" borderId="0" xfId="0" applyFont="1" applyFill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>
      <alignment horizontal="center" vertical="center"/>
    </xf>
    <xf numFmtId="180" fontId="10" fillId="0" borderId="16" xfId="0" applyNumberFormat="1" applyFont="1" applyBorder="1" applyAlignment="1" applyProtection="1">
      <alignment horizontal="center" vertical="center"/>
      <protection/>
    </xf>
    <xf numFmtId="180" fontId="10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334" t="s">
        <v>0</v>
      </c>
      <c r="C8" s="334"/>
      <c r="D8" s="334"/>
      <c r="E8" s="334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33">
      <selection activeCell="T38" sqref="T38"/>
    </sheetView>
  </sheetViews>
  <sheetFormatPr defaultColWidth="9.00390625" defaultRowHeight="13.5"/>
  <cols>
    <col min="1" max="1" width="13.25390625" style="0" customWidth="1"/>
    <col min="2" max="2" width="7.25390625" style="0" customWidth="1"/>
    <col min="3" max="6" width="7.75390625" style="0" customWidth="1"/>
    <col min="7" max="10" width="6.75390625" style="0" customWidth="1"/>
    <col min="11" max="11" width="14.75390625" style="0" customWidth="1"/>
    <col min="12" max="12" width="6.75390625" style="0" customWidth="1"/>
    <col min="13" max="13" width="8.00390625" style="0" customWidth="1"/>
    <col min="14" max="14" width="7.75390625" style="0" customWidth="1"/>
    <col min="15" max="15" width="7.875" style="0" customWidth="1"/>
    <col min="16" max="16" width="7.75390625" style="0" customWidth="1"/>
    <col min="17" max="19" width="6.625" style="0" customWidth="1"/>
    <col min="20" max="20" width="7.50390625" style="0" customWidth="1"/>
  </cols>
  <sheetData>
    <row r="1" spans="1:20" ht="15" customHeight="1">
      <c r="A1" s="200" t="s">
        <v>45</v>
      </c>
      <c r="T1" s="210" t="s">
        <v>45</v>
      </c>
    </row>
    <row r="2" ht="12" customHeight="1"/>
    <row r="3" spans="1:20" s="3" customFormat="1" ht="15" customHeight="1">
      <c r="A3" s="83" t="s">
        <v>453</v>
      </c>
      <c r="B3" s="220"/>
      <c r="C3" s="221"/>
      <c r="D3" s="221"/>
      <c r="E3" s="221"/>
      <c r="F3" s="222"/>
      <c r="G3" s="222"/>
      <c r="H3" s="222"/>
      <c r="I3" s="222"/>
      <c r="J3" s="222"/>
      <c r="K3" s="83" t="s">
        <v>454</v>
      </c>
      <c r="L3" s="220"/>
      <c r="M3" s="221"/>
      <c r="N3" s="221"/>
      <c r="O3" s="221"/>
      <c r="P3" s="221"/>
      <c r="Q3" s="221"/>
      <c r="R3" s="221"/>
      <c r="S3" s="222"/>
      <c r="T3" s="222"/>
    </row>
    <row r="4" spans="1:20" ht="15" customHeight="1" thickBot="1">
      <c r="A4" s="84"/>
      <c r="B4" s="84"/>
      <c r="C4" s="84"/>
      <c r="D4" s="84"/>
      <c r="E4" s="84"/>
      <c r="F4" s="84"/>
      <c r="G4" s="84"/>
      <c r="H4" s="84"/>
      <c r="I4" s="84"/>
      <c r="J4" s="85" t="s">
        <v>299</v>
      </c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7.25" customHeight="1">
      <c r="A5" s="87"/>
      <c r="B5" s="88"/>
      <c r="C5" s="88"/>
      <c r="D5" s="88"/>
      <c r="E5" s="89" t="s">
        <v>183</v>
      </c>
      <c r="F5" s="87"/>
      <c r="G5" s="90" t="s">
        <v>184</v>
      </c>
      <c r="H5" s="90" t="s">
        <v>185</v>
      </c>
      <c r="I5" s="90" t="s">
        <v>186</v>
      </c>
      <c r="J5" s="88"/>
      <c r="K5" s="87"/>
      <c r="L5" s="88"/>
      <c r="M5" s="88"/>
      <c r="N5" s="88"/>
      <c r="O5" s="89" t="s">
        <v>183</v>
      </c>
      <c r="P5" s="87"/>
      <c r="Q5" s="91" t="s">
        <v>184</v>
      </c>
      <c r="R5" s="90" t="s">
        <v>185</v>
      </c>
      <c r="S5" s="90" t="s">
        <v>186</v>
      </c>
      <c r="T5" s="88"/>
    </row>
    <row r="6" spans="1:20" ht="13.5">
      <c r="A6" s="92" t="s">
        <v>292</v>
      </c>
      <c r="B6" s="93" t="s">
        <v>290</v>
      </c>
      <c r="C6" s="94" t="s">
        <v>266</v>
      </c>
      <c r="D6" s="335" t="s">
        <v>47</v>
      </c>
      <c r="E6" s="335" t="s">
        <v>48</v>
      </c>
      <c r="F6" s="335" t="s">
        <v>49</v>
      </c>
      <c r="G6" s="95"/>
      <c r="H6" s="94" t="s">
        <v>187</v>
      </c>
      <c r="I6" s="94" t="s">
        <v>188</v>
      </c>
      <c r="J6" s="94" t="s">
        <v>55</v>
      </c>
      <c r="K6" s="92" t="s">
        <v>265</v>
      </c>
      <c r="L6" s="93" t="s">
        <v>289</v>
      </c>
      <c r="M6" s="94" t="s">
        <v>266</v>
      </c>
      <c r="N6" s="335" t="s">
        <v>47</v>
      </c>
      <c r="O6" s="335" t="s">
        <v>48</v>
      </c>
      <c r="P6" s="335" t="s">
        <v>49</v>
      </c>
      <c r="Q6" s="95"/>
      <c r="R6" s="94" t="s">
        <v>187</v>
      </c>
      <c r="S6" s="94" t="s">
        <v>188</v>
      </c>
      <c r="T6" s="94" t="s">
        <v>55</v>
      </c>
    </row>
    <row r="7" spans="1:20" ht="13.5">
      <c r="A7" s="96"/>
      <c r="B7" s="97" t="s">
        <v>189</v>
      </c>
      <c r="C7" s="98"/>
      <c r="D7" s="336"/>
      <c r="E7" s="336"/>
      <c r="F7" s="336"/>
      <c r="G7" s="175" t="s">
        <v>190</v>
      </c>
      <c r="H7" s="99" t="s">
        <v>191</v>
      </c>
      <c r="I7" s="99" t="s">
        <v>192</v>
      </c>
      <c r="J7" s="98"/>
      <c r="K7" s="100"/>
      <c r="L7" s="101"/>
      <c r="M7" s="98"/>
      <c r="N7" s="336"/>
      <c r="O7" s="336"/>
      <c r="P7" s="336"/>
      <c r="Q7" s="174" t="s">
        <v>190</v>
      </c>
      <c r="R7" s="99" t="s">
        <v>191</v>
      </c>
      <c r="S7" s="99" t="s">
        <v>192</v>
      </c>
      <c r="T7" s="98"/>
    </row>
    <row r="8" spans="1:20" ht="13.5">
      <c r="A8" s="102"/>
      <c r="B8" s="201" t="s">
        <v>193</v>
      </c>
      <c r="C8" s="201" t="s">
        <v>61</v>
      </c>
      <c r="D8" s="201" t="s">
        <v>62</v>
      </c>
      <c r="E8" s="202"/>
      <c r="F8" s="202"/>
      <c r="G8" s="203"/>
      <c r="H8" s="201" t="s">
        <v>62</v>
      </c>
      <c r="I8" s="201" t="s">
        <v>194</v>
      </c>
      <c r="J8" s="201" t="s">
        <v>59</v>
      </c>
      <c r="K8" s="204"/>
      <c r="L8" s="205" t="s">
        <v>193</v>
      </c>
      <c r="M8" s="201" t="s">
        <v>61</v>
      </c>
      <c r="N8" s="201" t="s">
        <v>62</v>
      </c>
      <c r="O8" s="202"/>
      <c r="P8" s="202"/>
      <c r="Q8" s="202"/>
      <c r="R8" s="201" t="s">
        <v>62</v>
      </c>
      <c r="S8" s="201" t="s">
        <v>194</v>
      </c>
      <c r="T8" s="201" t="s">
        <v>59</v>
      </c>
    </row>
    <row r="9" spans="1:20" ht="13.5" customHeight="1">
      <c r="A9" s="103" t="s">
        <v>195</v>
      </c>
      <c r="B9" s="209">
        <v>20.45</v>
      </c>
      <c r="C9" s="167">
        <v>14326</v>
      </c>
      <c r="D9" s="167">
        <v>66094</v>
      </c>
      <c r="E9" s="167">
        <v>33651</v>
      </c>
      <c r="F9" s="167">
        <v>32443</v>
      </c>
      <c r="G9" s="206">
        <v>103.7</v>
      </c>
      <c r="H9" s="207">
        <v>4.6</v>
      </c>
      <c r="I9" s="206" t="s">
        <v>196</v>
      </c>
      <c r="J9" s="167">
        <v>3232</v>
      </c>
      <c r="K9" s="64" t="s">
        <v>197</v>
      </c>
      <c r="L9" s="208">
        <v>36.6</v>
      </c>
      <c r="M9" s="167">
        <v>113703</v>
      </c>
      <c r="N9" s="167">
        <v>332944</v>
      </c>
      <c r="O9" s="167">
        <v>166506</v>
      </c>
      <c r="P9" s="167">
        <v>166438</v>
      </c>
      <c r="Q9" s="207">
        <v>100</v>
      </c>
      <c r="R9" s="207">
        <v>2.9</v>
      </c>
      <c r="S9" s="207">
        <v>1.8</v>
      </c>
      <c r="T9" s="167">
        <v>9097</v>
      </c>
    </row>
    <row r="10" spans="1:20" ht="13.5" customHeight="1">
      <c r="A10" s="103" t="s">
        <v>198</v>
      </c>
      <c r="B10" s="209" t="s">
        <v>199</v>
      </c>
      <c r="C10" s="105">
        <v>14829</v>
      </c>
      <c r="D10" s="105">
        <v>68658</v>
      </c>
      <c r="E10" s="105">
        <v>34947</v>
      </c>
      <c r="F10" s="105">
        <v>33711</v>
      </c>
      <c r="G10" s="106">
        <v>103.7</v>
      </c>
      <c r="H10" s="107">
        <v>4.6</v>
      </c>
      <c r="I10" s="107">
        <v>3.9</v>
      </c>
      <c r="J10" s="105">
        <v>3357</v>
      </c>
      <c r="K10" s="108" t="s">
        <v>200</v>
      </c>
      <c r="L10" s="104" t="s">
        <v>199</v>
      </c>
      <c r="M10" s="105">
        <v>115387</v>
      </c>
      <c r="N10" s="105">
        <v>336354</v>
      </c>
      <c r="O10" s="105">
        <v>168184</v>
      </c>
      <c r="P10" s="105">
        <v>168170</v>
      </c>
      <c r="Q10" s="107">
        <v>100</v>
      </c>
      <c r="R10" s="107">
        <v>2.9</v>
      </c>
      <c r="S10" s="107">
        <v>1</v>
      </c>
      <c r="T10" s="105">
        <v>9190</v>
      </c>
    </row>
    <row r="11" spans="1:20" ht="13.5" customHeight="1">
      <c r="A11" s="103" t="s">
        <v>201</v>
      </c>
      <c r="B11" s="104" t="s">
        <v>199</v>
      </c>
      <c r="C11" s="105">
        <v>15020</v>
      </c>
      <c r="D11" s="105">
        <v>68850</v>
      </c>
      <c r="E11" s="105">
        <v>34218</v>
      </c>
      <c r="F11" s="105">
        <v>34632</v>
      </c>
      <c r="G11" s="106">
        <v>98.8</v>
      </c>
      <c r="H11" s="107">
        <v>4.6</v>
      </c>
      <c r="I11" s="107">
        <v>0.3</v>
      </c>
      <c r="J11" s="105">
        <v>3367</v>
      </c>
      <c r="K11" s="108" t="s">
        <v>202</v>
      </c>
      <c r="L11" s="104" t="s">
        <v>199</v>
      </c>
      <c r="M11" s="105">
        <v>118806</v>
      </c>
      <c r="N11" s="105">
        <v>340563</v>
      </c>
      <c r="O11" s="105">
        <v>169813</v>
      </c>
      <c r="P11" s="105">
        <v>170750</v>
      </c>
      <c r="Q11" s="107">
        <v>99.5</v>
      </c>
      <c r="R11" s="107">
        <v>2.9</v>
      </c>
      <c r="S11" s="107">
        <v>1</v>
      </c>
      <c r="T11" s="105">
        <v>9305</v>
      </c>
    </row>
    <row r="12" spans="1:20" ht="13.5" customHeight="1">
      <c r="A12" s="103" t="s">
        <v>203</v>
      </c>
      <c r="B12" s="104" t="s">
        <v>199</v>
      </c>
      <c r="C12" s="105">
        <v>14948</v>
      </c>
      <c r="D12" s="105">
        <v>66628</v>
      </c>
      <c r="E12" s="105">
        <v>32689</v>
      </c>
      <c r="F12" s="105">
        <v>33939</v>
      </c>
      <c r="G12" s="106">
        <v>96.3</v>
      </c>
      <c r="H12" s="107">
        <v>4.5</v>
      </c>
      <c r="I12" s="109" t="s">
        <v>204</v>
      </c>
      <c r="J12" s="105">
        <v>3258</v>
      </c>
      <c r="K12" s="108" t="s">
        <v>205</v>
      </c>
      <c r="L12" s="104" t="s">
        <v>199</v>
      </c>
      <c r="M12" s="105">
        <v>120326</v>
      </c>
      <c r="N12" s="105">
        <v>343180</v>
      </c>
      <c r="O12" s="105">
        <v>171126</v>
      </c>
      <c r="P12" s="105">
        <v>172054</v>
      </c>
      <c r="Q12" s="107">
        <v>99.5</v>
      </c>
      <c r="R12" s="107">
        <v>2.9</v>
      </c>
      <c r="S12" s="107">
        <v>0.8</v>
      </c>
      <c r="T12" s="105">
        <v>9377</v>
      </c>
    </row>
    <row r="13" spans="1:20" ht="13.5" customHeight="1">
      <c r="A13" s="103" t="s">
        <v>206</v>
      </c>
      <c r="B13" s="104" t="s">
        <v>199</v>
      </c>
      <c r="C13" s="105">
        <v>14374</v>
      </c>
      <c r="D13" s="105">
        <v>63956</v>
      </c>
      <c r="E13" s="105">
        <v>30881</v>
      </c>
      <c r="F13" s="105">
        <v>33075</v>
      </c>
      <c r="G13" s="106">
        <v>93.4</v>
      </c>
      <c r="H13" s="107">
        <v>4.4</v>
      </c>
      <c r="I13" s="109" t="s">
        <v>207</v>
      </c>
      <c r="J13" s="105">
        <v>3127</v>
      </c>
      <c r="K13" s="108" t="s">
        <v>208</v>
      </c>
      <c r="L13" s="104" t="s">
        <v>199</v>
      </c>
      <c r="M13" s="105">
        <v>121526</v>
      </c>
      <c r="N13" s="105">
        <v>345646</v>
      </c>
      <c r="O13" s="105">
        <v>172327</v>
      </c>
      <c r="P13" s="105">
        <v>173319</v>
      </c>
      <c r="Q13" s="107">
        <v>99.4</v>
      </c>
      <c r="R13" s="107">
        <v>2.8</v>
      </c>
      <c r="S13" s="107">
        <v>0.7</v>
      </c>
      <c r="T13" s="105">
        <v>9444</v>
      </c>
    </row>
    <row r="14" spans="1:20" ht="13.5" customHeight="1">
      <c r="A14" s="103" t="s">
        <v>209</v>
      </c>
      <c r="B14" s="104" t="s">
        <v>199</v>
      </c>
      <c r="C14" s="105">
        <v>14587</v>
      </c>
      <c r="D14" s="105">
        <v>64703</v>
      </c>
      <c r="E14" s="105">
        <v>31006</v>
      </c>
      <c r="F14" s="105">
        <v>33697</v>
      </c>
      <c r="G14" s="109">
        <v>92</v>
      </c>
      <c r="H14" s="107">
        <v>4.4</v>
      </c>
      <c r="I14" s="107">
        <v>1.2</v>
      </c>
      <c r="J14" s="105">
        <v>3164</v>
      </c>
      <c r="K14" s="108"/>
      <c r="L14" s="104"/>
      <c r="M14" s="105"/>
      <c r="N14" s="105"/>
      <c r="O14" s="105"/>
      <c r="P14" s="105"/>
      <c r="Q14" s="107"/>
      <c r="R14" s="107"/>
      <c r="S14" s="107"/>
      <c r="T14" s="105"/>
    </row>
    <row r="15" spans="1:20" ht="13.5" customHeight="1">
      <c r="A15" s="103"/>
      <c r="B15" s="104"/>
      <c r="C15" s="105"/>
      <c r="D15" s="105"/>
      <c r="E15" s="105"/>
      <c r="F15" s="105"/>
      <c r="G15" s="106"/>
      <c r="H15" s="107"/>
      <c r="I15" s="107"/>
      <c r="J15" s="105"/>
      <c r="K15" s="108" t="s">
        <v>210</v>
      </c>
      <c r="L15" s="104" t="s">
        <v>199</v>
      </c>
      <c r="M15" s="105">
        <v>122976</v>
      </c>
      <c r="N15" s="105">
        <v>348379</v>
      </c>
      <c r="O15" s="105">
        <v>173749</v>
      </c>
      <c r="P15" s="105">
        <v>174630</v>
      </c>
      <c r="Q15" s="107">
        <v>99.5</v>
      </c>
      <c r="R15" s="107">
        <v>2.8</v>
      </c>
      <c r="S15" s="107">
        <v>0.8</v>
      </c>
      <c r="T15" s="105">
        <v>9519</v>
      </c>
    </row>
    <row r="16" spans="1:20" ht="13.5" customHeight="1">
      <c r="A16" s="103" t="s">
        <v>211</v>
      </c>
      <c r="B16" s="104" t="s">
        <v>199</v>
      </c>
      <c r="C16" s="105">
        <v>15170</v>
      </c>
      <c r="D16" s="105">
        <v>67667</v>
      </c>
      <c r="E16" s="105">
        <v>33585</v>
      </c>
      <c r="F16" s="105">
        <v>34082</v>
      </c>
      <c r="G16" s="109">
        <v>98.5</v>
      </c>
      <c r="H16" s="107">
        <v>4.5</v>
      </c>
      <c r="I16" s="107">
        <v>4.5</v>
      </c>
      <c r="J16" s="105">
        <v>3309</v>
      </c>
      <c r="K16" s="108" t="s">
        <v>212</v>
      </c>
      <c r="L16" s="104" t="s">
        <v>199</v>
      </c>
      <c r="M16" s="105">
        <v>124084</v>
      </c>
      <c r="N16" s="105">
        <v>349404</v>
      </c>
      <c r="O16" s="105">
        <v>174158</v>
      </c>
      <c r="P16" s="105">
        <v>175246</v>
      </c>
      <c r="Q16" s="107">
        <v>99.4</v>
      </c>
      <c r="R16" s="107">
        <v>2.8</v>
      </c>
      <c r="S16" s="107">
        <v>0.3</v>
      </c>
      <c r="T16" s="105">
        <v>9547</v>
      </c>
    </row>
    <row r="17" spans="1:20" ht="13.5" customHeight="1">
      <c r="A17" s="103" t="s">
        <v>213</v>
      </c>
      <c r="B17" s="104" t="s">
        <v>199</v>
      </c>
      <c r="C17" s="105">
        <v>16907</v>
      </c>
      <c r="D17" s="105">
        <v>72197</v>
      </c>
      <c r="E17" s="105">
        <v>36211</v>
      </c>
      <c r="F17" s="105">
        <v>35986</v>
      </c>
      <c r="G17" s="109">
        <v>100.1</v>
      </c>
      <c r="H17" s="107">
        <v>4.3</v>
      </c>
      <c r="I17" s="107">
        <v>6.7</v>
      </c>
      <c r="J17" s="105">
        <v>3530</v>
      </c>
      <c r="K17" s="108" t="s">
        <v>214</v>
      </c>
      <c r="L17" s="104" t="s">
        <v>199</v>
      </c>
      <c r="M17" s="105">
        <v>123735</v>
      </c>
      <c r="N17" s="105">
        <v>346960</v>
      </c>
      <c r="O17" s="105">
        <v>172738</v>
      </c>
      <c r="P17" s="105">
        <v>174222</v>
      </c>
      <c r="Q17" s="107">
        <v>99.1</v>
      </c>
      <c r="R17" s="107">
        <v>2.8</v>
      </c>
      <c r="S17" s="109" t="s">
        <v>215</v>
      </c>
      <c r="T17" s="105">
        <v>9480</v>
      </c>
    </row>
    <row r="18" spans="1:20" ht="13.5" customHeight="1">
      <c r="A18" s="103" t="s">
        <v>216</v>
      </c>
      <c r="B18" s="104" t="s">
        <v>199</v>
      </c>
      <c r="C18" s="105">
        <v>17154</v>
      </c>
      <c r="D18" s="105">
        <v>74679</v>
      </c>
      <c r="E18" s="105">
        <v>37599</v>
      </c>
      <c r="F18" s="105">
        <v>37080</v>
      </c>
      <c r="G18" s="109">
        <v>101.4</v>
      </c>
      <c r="H18" s="107">
        <v>4.4</v>
      </c>
      <c r="I18" s="107">
        <v>3.4</v>
      </c>
      <c r="J18" s="105">
        <v>3652</v>
      </c>
      <c r="K18" s="108" t="s">
        <v>217</v>
      </c>
      <c r="L18" s="104" t="s">
        <v>199</v>
      </c>
      <c r="M18" s="105">
        <v>124253</v>
      </c>
      <c r="N18" s="105">
        <v>344822</v>
      </c>
      <c r="O18" s="105">
        <v>171622</v>
      </c>
      <c r="P18" s="105">
        <v>173200</v>
      </c>
      <c r="Q18" s="107">
        <v>99.1</v>
      </c>
      <c r="R18" s="107">
        <v>2.8</v>
      </c>
      <c r="S18" s="109" t="s">
        <v>218</v>
      </c>
      <c r="T18" s="105">
        <v>9421</v>
      </c>
    </row>
    <row r="19" spans="1:20" ht="13.5" customHeight="1">
      <c r="A19" s="103" t="s">
        <v>219</v>
      </c>
      <c r="B19" s="104" t="s">
        <v>199</v>
      </c>
      <c r="C19" s="105">
        <v>17889</v>
      </c>
      <c r="D19" s="105">
        <v>77427</v>
      </c>
      <c r="E19" s="105">
        <v>38651</v>
      </c>
      <c r="F19" s="105">
        <v>38776</v>
      </c>
      <c r="G19" s="109">
        <v>99.7</v>
      </c>
      <c r="H19" s="107">
        <v>4.3</v>
      </c>
      <c r="I19" s="107">
        <v>3.7</v>
      </c>
      <c r="J19" s="105">
        <v>3786</v>
      </c>
      <c r="K19" s="108" t="s">
        <v>300</v>
      </c>
      <c r="L19" s="104" t="s">
        <v>199</v>
      </c>
      <c r="M19" s="105">
        <v>124642</v>
      </c>
      <c r="N19" s="105">
        <v>342179</v>
      </c>
      <c r="O19" s="105">
        <v>169986</v>
      </c>
      <c r="P19" s="105">
        <v>172193</v>
      </c>
      <c r="Q19" s="107">
        <v>98.7</v>
      </c>
      <c r="R19" s="107">
        <v>2.7</v>
      </c>
      <c r="S19" s="109" t="s">
        <v>220</v>
      </c>
      <c r="T19" s="105">
        <v>9349</v>
      </c>
    </row>
    <row r="20" spans="1:20" ht="13.5" customHeight="1">
      <c r="A20" s="103" t="s">
        <v>221</v>
      </c>
      <c r="B20" s="209" t="s">
        <v>199</v>
      </c>
      <c r="C20" s="105">
        <v>17415</v>
      </c>
      <c r="D20" s="105">
        <v>78415</v>
      </c>
      <c r="E20" s="105">
        <v>39137</v>
      </c>
      <c r="F20" s="105">
        <v>39278</v>
      </c>
      <c r="G20" s="109">
        <v>99.6</v>
      </c>
      <c r="H20" s="107">
        <v>4.5</v>
      </c>
      <c r="I20" s="107">
        <v>1.3</v>
      </c>
      <c r="J20" s="105">
        <v>3834</v>
      </c>
      <c r="K20" s="108"/>
      <c r="L20" s="104"/>
      <c r="M20" s="105"/>
      <c r="N20" s="105"/>
      <c r="O20" s="105"/>
      <c r="P20" s="105"/>
      <c r="Q20" s="107"/>
      <c r="R20" s="107"/>
      <c r="S20" s="109"/>
      <c r="T20" s="105"/>
    </row>
    <row r="21" spans="1:20" ht="13.5" customHeight="1">
      <c r="A21" s="103"/>
      <c r="B21" s="209"/>
      <c r="C21" s="105"/>
      <c r="D21" s="105"/>
      <c r="E21" s="105"/>
      <c r="F21" s="105"/>
      <c r="G21" s="109"/>
      <c r="H21" s="107"/>
      <c r="I21" s="107"/>
      <c r="J21" s="105"/>
      <c r="K21" s="108" t="s">
        <v>301</v>
      </c>
      <c r="L21" s="104" t="s">
        <v>199</v>
      </c>
      <c r="M21" s="105">
        <v>125794</v>
      </c>
      <c r="N21" s="105">
        <v>340688</v>
      </c>
      <c r="O21" s="105">
        <v>169049</v>
      </c>
      <c r="P21" s="105">
        <v>171639</v>
      </c>
      <c r="Q21" s="107">
        <v>98.5</v>
      </c>
      <c r="R21" s="107">
        <v>2.7</v>
      </c>
      <c r="S21" s="109" t="s">
        <v>222</v>
      </c>
      <c r="T21" s="105">
        <v>9308</v>
      </c>
    </row>
    <row r="22" spans="1:20" ht="13.5" customHeight="1">
      <c r="A22" s="103" t="s">
        <v>223</v>
      </c>
      <c r="B22" s="209" t="s">
        <v>199</v>
      </c>
      <c r="C22" s="105">
        <v>18093</v>
      </c>
      <c r="D22" s="105">
        <v>81246</v>
      </c>
      <c r="E22" s="105">
        <v>40405</v>
      </c>
      <c r="F22" s="105">
        <v>40841</v>
      </c>
      <c r="G22" s="109">
        <v>98.9</v>
      </c>
      <c r="H22" s="107">
        <v>4.5</v>
      </c>
      <c r="I22" s="107">
        <v>5.9</v>
      </c>
      <c r="J22" s="105">
        <v>3973</v>
      </c>
      <c r="K22" s="108" t="s">
        <v>302</v>
      </c>
      <c r="L22" s="104">
        <v>36.11</v>
      </c>
      <c r="M22" s="105">
        <v>126754</v>
      </c>
      <c r="N22" s="105">
        <v>338993</v>
      </c>
      <c r="O22" s="105">
        <v>168150</v>
      </c>
      <c r="P22" s="105">
        <v>170843</v>
      </c>
      <c r="Q22" s="107">
        <v>98.4</v>
      </c>
      <c r="R22" s="107">
        <v>2.7</v>
      </c>
      <c r="S22" s="109" t="s">
        <v>224</v>
      </c>
      <c r="T22" s="105">
        <v>9388</v>
      </c>
    </row>
    <row r="23" spans="1:20" ht="13.5" customHeight="1">
      <c r="A23" s="103" t="s">
        <v>225</v>
      </c>
      <c r="B23" s="209" t="s">
        <v>199</v>
      </c>
      <c r="C23" s="105">
        <v>18706</v>
      </c>
      <c r="D23" s="105">
        <v>82174</v>
      </c>
      <c r="E23" s="105">
        <v>40925</v>
      </c>
      <c r="F23" s="105">
        <v>41249</v>
      </c>
      <c r="G23" s="109">
        <v>99.2</v>
      </c>
      <c r="H23" s="107">
        <v>4.4</v>
      </c>
      <c r="I23" s="107">
        <v>1.1</v>
      </c>
      <c r="J23" s="105">
        <v>4018</v>
      </c>
      <c r="K23" s="108" t="s">
        <v>303</v>
      </c>
      <c r="L23" s="104" t="s">
        <v>199</v>
      </c>
      <c r="M23" s="105">
        <v>127847</v>
      </c>
      <c r="N23" s="105">
        <v>336943</v>
      </c>
      <c r="O23" s="105">
        <v>166900</v>
      </c>
      <c r="P23" s="105">
        <v>170043</v>
      </c>
      <c r="Q23" s="107">
        <v>98.2</v>
      </c>
      <c r="R23" s="107">
        <v>2.6</v>
      </c>
      <c r="S23" s="109" t="s">
        <v>218</v>
      </c>
      <c r="T23" s="105">
        <v>9331</v>
      </c>
    </row>
    <row r="24" spans="1:20" ht="13.5" customHeight="1">
      <c r="A24" s="103" t="s">
        <v>226</v>
      </c>
      <c r="B24" s="233">
        <v>22.23</v>
      </c>
      <c r="C24" s="105">
        <v>18563</v>
      </c>
      <c r="D24" s="105">
        <v>84921</v>
      </c>
      <c r="E24" s="105">
        <v>42291</v>
      </c>
      <c r="F24" s="105">
        <v>42630</v>
      </c>
      <c r="G24" s="109">
        <v>99.2</v>
      </c>
      <c r="H24" s="107">
        <v>4.6</v>
      </c>
      <c r="I24" s="107">
        <v>3.3</v>
      </c>
      <c r="J24" s="105">
        <v>3820</v>
      </c>
      <c r="K24" s="108" t="s">
        <v>304</v>
      </c>
      <c r="L24" s="104" t="s">
        <v>199</v>
      </c>
      <c r="M24" s="105">
        <v>128713</v>
      </c>
      <c r="N24" s="105">
        <v>335052</v>
      </c>
      <c r="O24" s="105">
        <v>165907</v>
      </c>
      <c r="P24" s="105">
        <v>169145</v>
      </c>
      <c r="Q24" s="107">
        <v>98.1</v>
      </c>
      <c r="R24" s="107">
        <v>2.6</v>
      </c>
      <c r="S24" s="109" t="s">
        <v>218</v>
      </c>
      <c r="T24" s="105">
        <v>9279</v>
      </c>
    </row>
    <row r="25" spans="1:20" ht="13.5" customHeight="1">
      <c r="A25" s="103" t="s">
        <v>227</v>
      </c>
      <c r="B25" s="209" t="s">
        <v>199</v>
      </c>
      <c r="C25" s="105">
        <v>18985</v>
      </c>
      <c r="D25" s="105">
        <v>88138</v>
      </c>
      <c r="E25" s="105">
        <v>43981</v>
      </c>
      <c r="F25" s="105">
        <v>44157</v>
      </c>
      <c r="G25" s="109">
        <v>99.6</v>
      </c>
      <c r="H25" s="107">
        <v>4.6</v>
      </c>
      <c r="I25" s="107">
        <v>3.8</v>
      </c>
      <c r="J25" s="105">
        <v>3965</v>
      </c>
      <c r="K25" s="108" t="s">
        <v>305</v>
      </c>
      <c r="L25" s="104" t="s">
        <v>199</v>
      </c>
      <c r="M25" s="105">
        <v>131139</v>
      </c>
      <c r="N25" s="105">
        <v>337550</v>
      </c>
      <c r="O25" s="105">
        <v>167001</v>
      </c>
      <c r="P25" s="105">
        <v>170549</v>
      </c>
      <c r="Q25" s="107">
        <v>97.9</v>
      </c>
      <c r="R25" s="107">
        <v>2.6</v>
      </c>
      <c r="S25" s="107">
        <v>0.7</v>
      </c>
      <c r="T25" s="105">
        <v>9348</v>
      </c>
    </row>
    <row r="26" spans="1:20" ht="13.5" customHeight="1">
      <c r="A26" s="103" t="s">
        <v>228</v>
      </c>
      <c r="B26" s="209" t="s">
        <v>199</v>
      </c>
      <c r="C26" s="105">
        <v>21234</v>
      </c>
      <c r="D26" s="105">
        <v>97887</v>
      </c>
      <c r="E26" s="105">
        <v>49075</v>
      </c>
      <c r="F26" s="105">
        <v>48812</v>
      </c>
      <c r="G26" s="109">
        <v>100.5</v>
      </c>
      <c r="H26" s="107">
        <v>4.6</v>
      </c>
      <c r="I26" s="107">
        <v>11.1</v>
      </c>
      <c r="J26" s="105">
        <v>4403</v>
      </c>
      <c r="K26" s="108"/>
      <c r="L26" s="104"/>
      <c r="M26" s="105"/>
      <c r="N26" s="105"/>
      <c r="O26" s="105"/>
      <c r="P26" s="105"/>
      <c r="Q26" s="107"/>
      <c r="R26" s="107"/>
      <c r="S26" s="107"/>
      <c r="T26" s="105"/>
    </row>
    <row r="27" spans="1:20" ht="13.5" customHeight="1">
      <c r="A27" s="103"/>
      <c r="B27" s="234"/>
      <c r="C27" s="105"/>
      <c r="D27" s="105"/>
      <c r="E27" s="105"/>
      <c r="F27" s="105"/>
      <c r="G27" s="109"/>
      <c r="H27" s="107"/>
      <c r="I27" s="107"/>
      <c r="J27" s="105"/>
      <c r="K27" s="108" t="s">
        <v>306</v>
      </c>
      <c r="L27" s="104" t="s">
        <v>199</v>
      </c>
      <c r="M27" s="105">
        <v>133471</v>
      </c>
      <c r="N27" s="105">
        <v>339561</v>
      </c>
      <c r="O27" s="105">
        <v>168029</v>
      </c>
      <c r="P27" s="105">
        <v>171532</v>
      </c>
      <c r="Q27" s="107">
        <v>98</v>
      </c>
      <c r="R27" s="107">
        <v>2.5</v>
      </c>
      <c r="S27" s="107">
        <v>0.6</v>
      </c>
      <c r="T27" s="105">
        <v>9404</v>
      </c>
    </row>
    <row r="28" spans="1:20" ht="13.5" customHeight="1">
      <c r="A28" s="103" t="s">
        <v>229</v>
      </c>
      <c r="B28" s="233">
        <v>37.41</v>
      </c>
      <c r="C28" s="105">
        <v>21333</v>
      </c>
      <c r="D28" s="105">
        <v>100887</v>
      </c>
      <c r="E28" s="105">
        <v>50180</v>
      </c>
      <c r="F28" s="105">
        <v>50707</v>
      </c>
      <c r="G28" s="109">
        <v>99</v>
      </c>
      <c r="H28" s="107">
        <v>4.7</v>
      </c>
      <c r="I28" s="107">
        <v>3.1</v>
      </c>
      <c r="J28" s="105">
        <v>2697</v>
      </c>
      <c r="K28" s="108" t="s">
        <v>307</v>
      </c>
      <c r="L28" s="104" t="s">
        <v>199</v>
      </c>
      <c r="M28" s="105">
        <v>135498</v>
      </c>
      <c r="N28" s="105">
        <v>340540</v>
      </c>
      <c r="O28" s="105">
        <v>168270</v>
      </c>
      <c r="P28" s="105">
        <v>172270</v>
      </c>
      <c r="Q28" s="107">
        <v>97.67806350496315</v>
      </c>
      <c r="R28" s="110">
        <v>2.5132474280063173</v>
      </c>
      <c r="S28" s="110">
        <v>0.3</v>
      </c>
      <c r="T28" s="105">
        <v>9430.628634727222</v>
      </c>
    </row>
    <row r="29" spans="1:20" ht="13.5" customHeight="1">
      <c r="A29" s="103" t="s">
        <v>230</v>
      </c>
      <c r="B29" s="209" t="s">
        <v>199</v>
      </c>
      <c r="C29" s="105">
        <v>23433</v>
      </c>
      <c r="D29" s="105">
        <v>108738</v>
      </c>
      <c r="E29" s="105">
        <v>54375</v>
      </c>
      <c r="F29" s="105">
        <v>54363</v>
      </c>
      <c r="G29" s="109">
        <v>100</v>
      </c>
      <c r="H29" s="107">
        <v>4.6</v>
      </c>
      <c r="I29" s="107">
        <v>7.8</v>
      </c>
      <c r="J29" s="105">
        <v>2907</v>
      </c>
      <c r="K29" s="108" t="s">
        <v>231</v>
      </c>
      <c r="L29" s="104" t="s">
        <v>199</v>
      </c>
      <c r="M29" s="105">
        <v>138076</v>
      </c>
      <c r="N29" s="105">
        <v>342886</v>
      </c>
      <c r="O29" s="105">
        <v>169130</v>
      </c>
      <c r="P29" s="105">
        <v>173756</v>
      </c>
      <c r="Q29" s="107">
        <v>97.3</v>
      </c>
      <c r="R29" s="110">
        <v>2.5</v>
      </c>
      <c r="S29" s="110">
        <v>0.7</v>
      </c>
      <c r="T29" s="105">
        <v>9496</v>
      </c>
    </row>
    <row r="30" spans="1:20" ht="13.5" customHeight="1">
      <c r="A30" s="103" t="s">
        <v>232</v>
      </c>
      <c r="B30" s="235">
        <v>36.6</v>
      </c>
      <c r="C30" s="105">
        <v>24508</v>
      </c>
      <c r="D30" s="105">
        <v>112227</v>
      </c>
      <c r="E30" s="105">
        <v>56170</v>
      </c>
      <c r="F30" s="105">
        <v>56057</v>
      </c>
      <c r="G30" s="109">
        <v>100.2</v>
      </c>
      <c r="H30" s="107">
        <v>4.6</v>
      </c>
      <c r="I30" s="107">
        <v>3.2</v>
      </c>
      <c r="J30" s="105">
        <v>3066</v>
      </c>
      <c r="K30" s="108" t="s">
        <v>233</v>
      </c>
      <c r="L30" s="104" t="s">
        <v>234</v>
      </c>
      <c r="M30" s="105">
        <v>140178</v>
      </c>
      <c r="N30" s="105">
        <v>344939</v>
      </c>
      <c r="O30" s="105">
        <v>169967</v>
      </c>
      <c r="P30" s="105">
        <v>174972</v>
      </c>
      <c r="Q30" s="107">
        <v>97.1</v>
      </c>
      <c r="R30" s="110">
        <v>2.5</v>
      </c>
      <c r="S30" s="111">
        <v>0.6</v>
      </c>
      <c r="T30" s="105">
        <v>9552</v>
      </c>
    </row>
    <row r="31" spans="1:20" ht="13.5" customHeight="1">
      <c r="A31" s="103" t="s">
        <v>235</v>
      </c>
      <c r="B31" s="209" t="s">
        <v>199</v>
      </c>
      <c r="C31" s="105">
        <v>25984</v>
      </c>
      <c r="D31" s="105">
        <v>116397</v>
      </c>
      <c r="E31" s="105">
        <v>58392</v>
      </c>
      <c r="F31" s="105">
        <v>58005</v>
      </c>
      <c r="G31" s="109">
        <v>100.7</v>
      </c>
      <c r="H31" s="107">
        <v>4.5</v>
      </c>
      <c r="I31" s="107">
        <v>3.7</v>
      </c>
      <c r="J31" s="105">
        <v>3180</v>
      </c>
      <c r="K31" s="112" t="s">
        <v>236</v>
      </c>
      <c r="L31" s="104" t="s">
        <v>234</v>
      </c>
      <c r="M31" s="105">
        <v>141655</v>
      </c>
      <c r="N31" s="105">
        <v>346145</v>
      </c>
      <c r="O31" s="105">
        <v>170310</v>
      </c>
      <c r="P31" s="105">
        <v>175835</v>
      </c>
      <c r="Q31" s="110">
        <v>96.8</v>
      </c>
      <c r="R31" s="110">
        <v>2.4435777063993505</v>
      </c>
      <c r="S31" s="113">
        <v>0.3</v>
      </c>
      <c r="T31" s="105">
        <v>9585.848795347549</v>
      </c>
    </row>
    <row r="32" spans="1:20" ht="13.5" customHeight="1">
      <c r="A32" s="103" t="s">
        <v>237</v>
      </c>
      <c r="B32" s="209" t="s">
        <v>199</v>
      </c>
      <c r="C32" s="105">
        <v>27491</v>
      </c>
      <c r="D32" s="105">
        <v>120203</v>
      </c>
      <c r="E32" s="105">
        <v>60412</v>
      </c>
      <c r="F32" s="105">
        <v>59791</v>
      </c>
      <c r="G32" s="109">
        <v>101</v>
      </c>
      <c r="H32" s="107">
        <v>4.3</v>
      </c>
      <c r="I32" s="107">
        <v>7.5</v>
      </c>
      <c r="J32" s="105">
        <v>3284</v>
      </c>
      <c r="K32" s="114"/>
      <c r="L32" s="86"/>
      <c r="M32" s="86"/>
      <c r="N32" s="86"/>
      <c r="O32" s="86"/>
      <c r="P32" s="86"/>
      <c r="Q32" s="86"/>
      <c r="R32" s="86"/>
      <c r="S32" s="84"/>
      <c r="T32" s="86"/>
    </row>
    <row r="33" spans="1:20" ht="13.5" customHeight="1">
      <c r="A33" s="103"/>
      <c r="B33" s="209"/>
      <c r="C33" s="105"/>
      <c r="D33" s="105"/>
      <c r="E33" s="105"/>
      <c r="F33" s="105"/>
      <c r="G33" s="109"/>
      <c r="H33" s="107"/>
      <c r="I33" s="107"/>
      <c r="J33" s="105"/>
      <c r="K33" s="112" t="s">
        <v>238</v>
      </c>
      <c r="L33" s="104" t="s">
        <v>234</v>
      </c>
      <c r="M33" s="105">
        <v>143724</v>
      </c>
      <c r="N33" s="105">
        <v>348035</v>
      </c>
      <c r="O33" s="105">
        <v>170754</v>
      </c>
      <c r="P33" s="105">
        <v>177281</v>
      </c>
      <c r="Q33" s="107">
        <v>96.31827437796493</v>
      </c>
      <c r="R33" s="110">
        <v>2.4</v>
      </c>
      <c r="S33" s="115">
        <v>0.5</v>
      </c>
      <c r="T33" s="105">
        <v>9638</v>
      </c>
    </row>
    <row r="34" spans="1:20" ht="13.5" customHeight="1">
      <c r="A34" s="103" t="s">
        <v>239</v>
      </c>
      <c r="B34" s="209" t="s">
        <v>199</v>
      </c>
      <c r="C34" s="105">
        <v>30118</v>
      </c>
      <c r="D34" s="105">
        <v>128354</v>
      </c>
      <c r="E34" s="105">
        <v>65146</v>
      </c>
      <c r="F34" s="105">
        <v>63208</v>
      </c>
      <c r="G34" s="109">
        <v>103.1</v>
      </c>
      <c r="H34" s="107">
        <v>4.3</v>
      </c>
      <c r="I34" s="107">
        <v>6.8</v>
      </c>
      <c r="J34" s="105">
        <v>3507</v>
      </c>
      <c r="K34" s="112" t="s">
        <v>240</v>
      </c>
      <c r="L34" s="104" t="s">
        <v>234</v>
      </c>
      <c r="M34" s="105">
        <v>145468</v>
      </c>
      <c r="N34" s="105">
        <v>349076</v>
      </c>
      <c r="O34" s="105">
        <v>170966</v>
      </c>
      <c r="P34" s="105">
        <v>178110</v>
      </c>
      <c r="Q34" s="107">
        <v>95.98899556453877</v>
      </c>
      <c r="R34" s="110">
        <v>2.4</v>
      </c>
      <c r="S34" s="116">
        <v>0.2991078483485856</v>
      </c>
      <c r="T34" s="105">
        <v>9667</v>
      </c>
    </row>
    <row r="35" spans="1:20" ht="13.5" customHeight="1">
      <c r="A35" s="103" t="s">
        <v>241</v>
      </c>
      <c r="B35" s="209" t="s">
        <v>199</v>
      </c>
      <c r="C35" s="105">
        <v>32977</v>
      </c>
      <c r="D35" s="105">
        <v>136623</v>
      </c>
      <c r="E35" s="105">
        <v>69953</v>
      </c>
      <c r="F35" s="105">
        <v>66670</v>
      </c>
      <c r="G35" s="109">
        <v>104.9</v>
      </c>
      <c r="H35" s="107">
        <v>4.1</v>
      </c>
      <c r="I35" s="107">
        <v>6.4</v>
      </c>
      <c r="J35" s="105">
        <v>3733</v>
      </c>
      <c r="K35" s="112" t="s">
        <v>242</v>
      </c>
      <c r="L35" s="104" t="s">
        <v>234</v>
      </c>
      <c r="M35" s="117">
        <v>147271</v>
      </c>
      <c r="N35" s="117">
        <v>350483</v>
      </c>
      <c r="O35" s="117">
        <v>171291</v>
      </c>
      <c r="P35" s="117">
        <v>179192</v>
      </c>
      <c r="Q35" s="118">
        <v>95.5907629804902</v>
      </c>
      <c r="R35" s="119">
        <v>2.3798507513359723</v>
      </c>
      <c r="S35" s="116">
        <v>0.40306408919547604</v>
      </c>
      <c r="T35" s="117">
        <v>9705.98172251454</v>
      </c>
    </row>
    <row r="36" spans="1:20" ht="13.5" customHeight="1">
      <c r="A36" s="103" t="s">
        <v>243</v>
      </c>
      <c r="B36" s="209" t="s">
        <v>199</v>
      </c>
      <c r="C36" s="105">
        <v>39138</v>
      </c>
      <c r="D36" s="105">
        <v>154009</v>
      </c>
      <c r="E36" s="105">
        <v>79042</v>
      </c>
      <c r="F36" s="105">
        <v>74967</v>
      </c>
      <c r="G36" s="109">
        <v>105.4</v>
      </c>
      <c r="H36" s="107">
        <v>3.9</v>
      </c>
      <c r="I36" s="107">
        <v>12.7</v>
      </c>
      <c r="J36" s="105">
        <v>4208</v>
      </c>
      <c r="K36" s="112" t="s">
        <v>244</v>
      </c>
      <c r="L36" s="104" t="s">
        <v>234</v>
      </c>
      <c r="M36" s="120">
        <v>148482</v>
      </c>
      <c r="N36" s="121">
        <v>351283</v>
      </c>
      <c r="O36" s="120">
        <v>171290</v>
      </c>
      <c r="P36" s="120">
        <v>179993</v>
      </c>
      <c r="Q36" s="122">
        <v>95.16481196490975</v>
      </c>
      <c r="R36" s="123">
        <v>2.365828854675988</v>
      </c>
      <c r="S36" s="124">
        <v>0.2282564346915542</v>
      </c>
      <c r="T36" s="125">
        <v>9728.136250346164</v>
      </c>
    </row>
    <row r="37" spans="1:20" ht="13.5" customHeight="1">
      <c r="A37" s="103" t="s">
        <v>245</v>
      </c>
      <c r="B37" s="104" t="s">
        <v>199</v>
      </c>
      <c r="C37" s="105">
        <v>45525</v>
      </c>
      <c r="D37" s="105">
        <v>172870</v>
      </c>
      <c r="E37" s="105">
        <v>89220</v>
      </c>
      <c r="F37" s="105">
        <v>83650</v>
      </c>
      <c r="G37" s="109">
        <v>106.7</v>
      </c>
      <c r="H37" s="107">
        <v>3.8</v>
      </c>
      <c r="I37" s="107">
        <v>12.2</v>
      </c>
      <c r="J37" s="105">
        <v>4723</v>
      </c>
      <c r="K37" s="126" t="s">
        <v>246</v>
      </c>
      <c r="L37" s="127" t="s">
        <v>199</v>
      </c>
      <c r="M37" s="128">
        <v>149679</v>
      </c>
      <c r="N37" s="121">
        <v>351168</v>
      </c>
      <c r="O37" s="128">
        <v>170927</v>
      </c>
      <c r="P37" s="128">
        <v>180241</v>
      </c>
      <c r="Q37" s="122">
        <v>94.83247429830061</v>
      </c>
      <c r="R37" s="123">
        <v>2.3461407411861384</v>
      </c>
      <c r="S37" s="124">
        <v>-0.03273713786320431</v>
      </c>
      <c r="T37" s="125">
        <v>9724.951536970368</v>
      </c>
    </row>
    <row r="38" spans="1:20" ht="13.5" customHeight="1">
      <c r="A38" s="103" t="s">
        <v>247</v>
      </c>
      <c r="B38" s="104" t="s">
        <v>199</v>
      </c>
      <c r="C38" s="105">
        <v>53472</v>
      </c>
      <c r="D38" s="105">
        <v>197272</v>
      </c>
      <c r="E38" s="105">
        <v>101549</v>
      </c>
      <c r="F38" s="105">
        <v>95723</v>
      </c>
      <c r="G38" s="109">
        <v>106.1</v>
      </c>
      <c r="H38" s="107">
        <v>3.7</v>
      </c>
      <c r="I38" s="107">
        <v>14.1</v>
      </c>
      <c r="J38" s="105">
        <v>5390</v>
      </c>
      <c r="K38" s="126"/>
      <c r="L38" s="127"/>
      <c r="M38" s="128"/>
      <c r="N38" s="121"/>
      <c r="O38" s="128"/>
      <c r="P38" s="128"/>
      <c r="Q38" s="122"/>
      <c r="R38" s="123"/>
      <c r="S38" s="124"/>
      <c r="T38" s="125"/>
    </row>
    <row r="39" spans="1:20" ht="13.5" customHeight="1">
      <c r="A39" s="103"/>
      <c r="B39" s="104"/>
      <c r="C39" s="105"/>
      <c r="D39" s="105"/>
      <c r="E39" s="105"/>
      <c r="F39" s="105"/>
      <c r="G39" s="109"/>
      <c r="H39" s="107"/>
      <c r="I39" s="107"/>
      <c r="J39" s="105"/>
      <c r="K39" s="126" t="s">
        <v>248</v>
      </c>
      <c r="L39" s="127" t="s">
        <v>199</v>
      </c>
      <c r="M39" s="152">
        <v>151067</v>
      </c>
      <c r="N39" s="131">
        <v>351343</v>
      </c>
      <c r="O39" s="152">
        <v>170635</v>
      </c>
      <c r="P39" s="152">
        <v>180708</v>
      </c>
      <c r="Q39" s="153">
        <v>94.42581402040861</v>
      </c>
      <c r="R39" s="154">
        <v>2.325742882297259</v>
      </c>
      <c r="S39" s="155">
        <v>0.04983369783123747</v>
      </c>
      <c r="T39" s="156">
        <v>9729.797839933537</v>
      </c>
    </row>
    <row r="40" spans="1:20" ht="13.5" customHeight="1">
      <c r="A40" s="103" t="s">
        <v>249</v>
      </c>
      <c r="B40" s="104" t="s">
        <v>199</v>
      </c>
      <c r="C40" s="105">
        <v>58383</v>
      </c>
      <c r="D40" s="105">
        <v>211506</v>
      </c>
      <c r="E40" s="105">
        <v>108783</v>
      </c>
      <c r="F40" s="105">
        <v>102723</v>
      </c>
      <c r="G40" s="109">
        <v>105.9</v>
      </c>
      <c r="H40" s="107">
        <v>3.6</v>
      </c>
      <c r="I40" s="107">
        <v>7.2</v>
      </c>
      <c r="J40" s="105">
        <v>5779</v>
      </c>
      <c r="K40" s="126" t="s">
        <v>283</v>
      </c>
      <c r="L40" s="127" t="s">
        <v>199</v>
      </c>
      <c r="M40" s="152">
        <v>152572</v>
      </c>
      <c r="N40" s="157">
        <v>351868</v>
      </c>
      <c r="O40" s="152">
        <v>170463</v>
      </c>
      <c r="P40" s="152">
        <v>181405</v>
      </c>
      <c r="Q40" s="153">
        <v>93.96819271795155</v>
      </c>
      <c r="R40" s="154">
        <v>2.3062422987179825</v>
      </c>
      <c r="S40" s="155">
        <v>0.14942662867909706</v>
      </c>
      <c r="T40" s="156">
        <v>9744.336748823041</v>
      </c>
    </row>
    <row r="41" spans="1:20" ht="13.5" customHeight="1">
      <c r="A41" s="103" t="s">
        <v>250</v>
      </c>
      <c r="B41" s="104" t="s">
        <v>199</v>
      </c>
      <c r="C41" s="105">
        <v>64525</v>
      </c>
      <c r="D41" s="105">
        <v>230413</v>
      </c>
      <c r="E41" s="105">
        <v>118575</v>
      </c>
      <c r="F41" s="105">
        <v>111838</v>
      </c>
      <c r="G41" s="109">
        <v>106</v>
      </c>
      <c r="H41" s="107">
        <v>3.6</v>
      </c>
      <c r="I41" s="107">
        <v>8.9</v>
      </c>
      <c r="J41" s="105">
        <v>6295</v>
      </c>
      <c r="K41" s="126" t="s">
        <v>251</v>
      </c>
      <c r="L41" s="127" t="s">
        <v>199</v>
      </c>
      <c r="M41" s="152">
        <v>154196</v>
      </c>
      <c r="N41" s="157">
        <v>352626</v>
      </c>
      <c r="O41" s="152">
        <v>170592</v>
      </c>
      <c r="P41" s="152">
        <v>182034</v>
      </c>
      <c r="Q41" s="153">
        <v>93.7</v>
      </c>
      <c r="R41" s="154">
        <v>2.3</v>
      </c>
      <c r="S41" s="155">
        <v>0.2</v>
      </c>
      <c r="T41" s="156">
        <v>9765</v>
      </c>
    </row>
    <row r="42" spans="1:20" ht="13.5" customHeight="1">
      <c r="A42" s="103" t="s">
        <v>252</v>
      </c>
      <c r="B42" s="104" t="s">
        <v>199</v>
      </c>
      <c r="C42" s="105">
        <v>69766</v>
      </c>
      <c r="D42" s="105">
        <v>241821</v>
      </c>
      <c r="E42" s="105">
        <v>124075</v>
      </c>
      <c r="F42" s="105">
        <v>117746</v>
      </c>
      <c r="G42" s="109">
        <v>105.4</v>
      </c>
      <c r="H42" s="107">
        <v>3.7</v>
      </c>
      <c r="I42" s="107">
        <v>5</v>
      </c>
      <c r="J42" s="105">
        <v>6607</v>
      </c>
      <c r="K42" s="126" t="s">
        <v>284</v>
      </c>
      <c r="L42" s="127" t="s">
        <v>199</v>
      </c>
      <c r="M42" s="152">
        <v>155081</v>
      </c>
      <c r="N42" s="157">
        <v>352366</v>
      </c>
      <c r="O42" s="152">
        <v>170304</v>
      </c>
      <c r="P42" s="152">
        <v>182062</v>
      </c>
      <c r="Q42" s="153">
        <v>93.5</v>
      </c>
      <c r="R42" s="154">
        <v>2.3</v>
      </c>
      <c r="S42" s="155">
        <v>-0.073732509</v>
      </c>
      <c r="T42" s="156">
        <v>9758</v>
      </c>
    </row>
    <row r="43" spans="1:20" ht="13.5" customHeight="1">
      <c r="A43" s="103" t="s">
        <v>253</v>
      </c>
      <c r="B43" s="104" t="s">
        <v>199</v>
      </c>
      <c r="C43" s="105">
        <v>80114</v>
      </c>
      <c r="D43" s="105">
        <v>252030</v>
      </c>
      <c r="E43" s="105">
        <v>129267</v>
      </c>
      <c r="F43" s="105">
        <v>122763</v>
      </c>
      <c r="G43" s="109">
        <v>105.3</v>
      </c>
      <c r="H43" s="107">
        <v>3.1</v>
      </c>
      <c r="I43" s="107">
        <v>4.2</v>
      </c>
      <c r="J43" s="105">
        <v>6886</v>
      </c>
      <c r="K43" s="126" t="s">
        <v>285</v>
      </c>
      <c r="L43" s="151" t="s">
        <v>199</v>
      </c>
      <c r="M43" s="158">
        <v>155679</v>
      </c>
      <c r="N43" s="158">
        <v>351771</v>
      </c>
      <c r="O43" s="158">
        <v>169750</v>
      </c>
      <c r="P43" s="158">
        <v>182021</v>
      </c>
      <c r="Q43" s="159">
        <v>93.3</v>
      </c>
      <c r="R43" s="159">
        <v>2.3</v>
      </c>
      <c r="S43" s="160">
        <v>-0.2</v>
      </c>
      <c r="T43" s="158">
        <v>9742</v>
      </c>
    </row>
    <row r="44" spans="1:20" ht="13.5" customHeight="1">
      <c r="A44" s="103" t="s">
        <v>254</v>
      </c>
      <c r="B44" s="104" t="s">
        <v>199</v>
      </c>
      <c r="C44" s="105">
        <v>83174</v>
      </c>
      <c r="D44" s="105">
        <v>257590</v>
      </c>
      <c r="E44" s="105">
        <v>131782</v>
      </c>
      <c r="F44" s="105">
        <v>125808</v>
      </c>
      <c r="G44" s="109">
        <v>104.7</v>
      </c>
      <c r="H44" s="107">
        <v>3.1</v>
      </c>
      <c r="I44" s="107">
        <v>2.2</v>
      </c>
      <c r="J44" s="105">
        <v>7038</v>
      </c>
      <c r="K44" s="126"/>
      <c r="L44" s="151"/>
      <c r="M44" s="158"/>
      <c r="N44" s="158"/>
      <c r="O44" s="158"/>
      <c r="P44" s="158"/>
      <c r="Q44" s="159"/>
      <c r="R44" s="159"/>
      <c r="S44" s="160"/>
      <c r="T44" s="158"/>
    </row>
    <row r="45" spans="1:20" ht="13.5" customHeight="1">
      <c r="A45" s="103"/>
      <c r="B45" s="104"/>
      <c r="C45" s="105"/>
      <c r="D45" s="105"/>
      <c r="E45" s="105"/>
      <c r="F45" s="105"/>
      <c r="G45" s="109"/>
      <c r="H45" s="107"/>
      <c r="I45" s="107"/>
      <c r="J45" s="105"/>
      <c r="K45" s="130" t="s">
        <v>286</v>
      </c>
      <c r="L45" s="151" t="s">
        <v>199</v>
      </c>
      <c r="M45" s="158">
        <v>157273</v>
      </c>
      <c r="N45" s="158">
        <v>353493</v>
      </c>
      <c r="O45" s="158">
        <v>170642</v>
      </c>
      <c r="P45" s="158">
        <v>182851</v>
      </c>
      <c r="Q45" s="159">
        <v>93.3</v>
      </c>
      <c r="R45" s="159">
        <v>2.2</v>
      </c>
      <c r="S45" s="160">
        <v>0.5</v>
      </c>
      <c r="T45" s="158">
        <v>9789</v>
      </c>
    </row>
    <row r="46" spans="1:20" ht="13.5" customHeight="1">
      <c r="A46" s="103" t="s">
        <v>255</v>
      </c>
      <c r="B46" s="104" t="s">
        <v>199</v>
      </c>
      <c r="C46" s="105">
        <v>87787</v>
      </c>
      <c r="D46" s="105">
        <v>268404</v>
      </c>
      <c r="E46" s="105">
        <v>136902</v>
      </c>
      <c r="F46" s="105">
        <v>131502</v>
      </c>
      <c r="G46" s="109">
        <v>104.1</v>
      </c>
      <c r="H46" s="107">
        <v>3.1</v>
      </c>
      <c r="I46" s="107">
        <v>4.2</v>
      </c>
      <c r="J46" s="105">
        <v>7333</v>
      </c>
      <c r="K46" s="223" t="s">
        <v>456</v>
      </c>
      <c r="L46" s="151" t="s">
        <v>199</v>
      </c>
      <c r="M46" s="158">
        <v>158925</v>
      </c>
      <c r="N46" s="158">
        <v>356167</v>
      </c>
      <c r="O46" s="158">
        <v>171721</v>
      </c>
      <c r="P46" s="158">
        <v>184446</v>
      </c>
      <c r="Q46" s="160">
        <v>93.10096179911736</v>
      </c>
      <c r="R46" s="160">
        <v>2.241101148340412</v>
      </c>
      <c r="S46" s="160">
        <v>0.7564506227846096</v>
      </c>
      <c r="T46" s="158">
        <v>9863</v>
      </c>
    </row>
    <row r="47" spans="1:20" ht="13.5" customHeight="1">
      <c r="A47" s="103" t="s">
        <v>256</v>
      </c>
      <c r="B47" s="104" t="s">
        <v>199</v>
      </c>
      <c r="C47" s="105">
        <v>90528</v>
      </c>
      <c r="D47" s="105">
        <v>274031</v>
      </c>
      <c r="E47" s="105">
        <v>139542</v>
      </c>
      <c r="F47" s="105">
        <v>134489</v>
      </c>
      <c r="G47" s="109">
        <v>103.8</v>
      </c>
      <c r="H47" s="107">
        <v>3</v>
      </c>
      <c r="I47" s="107">
        <v>2.1</v>
      </c>
      <c r="J47" s="105">
        <v>7467</v>
      </c>
      <c r="K47" s="223" t="s">
        <v>465</v>
      </c>
      <c r="L47" s="151" t="s">
        <v>199</v>
      </c>
      <c r="M47" s="158">
        <v>161187</v>
      </c>
      <c r="N47" s="158">
        <v>359689</v>
      </c>
      <c r="O47" s="158">
        <v>173311</v>
      </c>
      <c r="P47" s="158">
        <v>186378</v>
      </c>
      <c r="Q47" s="160">
        <v>92.98897938597904</v>
      </c>
      <c r="R47" s="160">
        <v>2.2315012997326087</v>
      </c>
      <c r="S47" s="160">
        <v>0.9888619664370928</v>
      </c>
      <c r="T47" s="158">
        <v>9960.92495153697</v>
      </c>
    </row>
    <row r="48" spans="1:20" ht="13.5" customHeight="1">
      <c r="A48" s="103" t="s">
        <v>257</v>
      </c>
      <c r="B48" s="104" t="s">
        <v>199</v>
      </c>
      <c r="C48" s="105">
        <v>93405</v>
      </c>
      <c r="D48" s="105">
        <v>280573</v>
      </c>
      <c r="E48" s="105">
        <v>142494</v>
      </c>
      <c r="F48" s="105">
        <v>138079</v>
      </c>
      <c r="G48" s="109">
        <v>103.2</v>
      </c>
      <c r="H48" s="107">
        <v>3</v>
      </c>
      <c r="I48" s="107">
        <v>2.4</v>
      </c>
      <c r="J48" s="105">
        <v>7666</v>
      </c>
      <c r="K48" s="223" t="s">
        <v>466</v>
      </c>
      <c r="L48" s="151">
        <v>36.09</v>
      </c>
      <c r="M48" s="314">
        <v>163064</v>
      </c>
      <c r="N48" s="314">
        <v>361877</v>
      </c>
      <c r="O48" s="314">
        <v>174255</v>
      </c>
      <c r="P48" s="314">
        <v>187622</v>
      </c>
      <c r="Q48" s="315">
        <f>O48/P48*100</f>
        <v>92.875568963128</v>
      </c>
      <c r="R48" s="315">
        <f>N48/M48</f>
        <v>2.219232939214051</v>
      </c>
      <c r="S48" s="315">
        <f>(N48-N47)/N48*100</f>
        <v>0.6046253284955938</v>
      </c>
      <c r="T48" s="314">
        <f>N48/L48</f>
        <v>10027.071210861734</v>
      </c>
    </row>
    <row r="49" spans="1:20" ht="13.5" customHeight="1" thickBot="1">
      <c r="A49" s="103" t="s">
        <v>258</v>
      </c>
      <c r="B49" s="104" t="s">
        <v>199</v>
      </c>
      <c r="C49" s="105">
        <v>97449</v>
      </c>
      <c r="D49" s="105">
        <v>289337</v>
      </c>
      <c r="E49" s="105">
        <v>146586</v>
      </c>
      <c r="F49" s="105">
        <v>142751</v>
      </c>
      <c r="G49" s="109">
        <v>102.7</v>
      </c>
      <c r="H49" s="107">
        <v>3</v>
      </c>
      <c r="I49" s="107">
        <v>3.1</v>
      </c>
      <c r="J49" s="105">
        <v>7905</v>
      </c>
      <c r="K49" s="311" t="s">
        <v>472</v>
      </c>
      <c r="L49" s="316" t="s">
        <v>199</v>
      </c>
      <c r="M49" s="312">
        <v>165540</v>
      </c>
      <c r="N49" s="312">
        <v>365587</v>
      </c>
      <c r="O49" s="312">
        <v>175892</v>
      </c>
      <c r="P49" s="312">
        <v>189695</v>
      </c>
      <c r="Q49" s="313">
        <f>O49/P49*100</f>
        <v>92.72358259310998</v>
      </c>
      <c r="R49" s="313">
        <f>N49/M49</f>
        <v>2.208451129636342</v>
      </c>
      <c r="S49" s="313">
        <f>(N49-N48)/N48*100</f>
        <v>1.025210223363187</v>
      </c>
      <c r="T49" s="312">
        <v>10130</v>
      </c>
    </row>
    <row r="50" spans="1:20" ht="13.5" customHeight="1">
      <c r="A50" s="108" t="s">
        <v>259</v>
      </c>
      <c r="B50" s="104" t="s">
        <v>199</v>
      </c>
      <c r="C50" s="105">
        <v>100465</v>
      </c>
      <c r="D50" s="105">
        <v>296090</v>
      </c>
      <c r="E50" s="105">
        <v>149550</v>
      </c>
      <c r="F50" s="105">
        <v>146540</v>
      </c>
      <c r="G50" s="107">
        <v>102.1</v>
      </c>
      <c r="H50" s="107">
        <v>2.9</v>
      </c>
      <c r="I50" s="107">
        <v>2.3</v>
      </c>
      <c r="J50" s="105">
        <v>8090</v>
      </c>
      <c r="K50" s="317" t="s">
        <v>450</v>
      </c>
      <c r="L50" s="318"/>
      <c r="M50" s="319"/>
      <c r="N50" s="319"/>
      <c r="O50" s="319"/>
      <c r="P50" s="319"/>
      <c r="Q50" s="320"/>
      <c r="R50" s="321"/>
      <c r="S50" s="322"/>
      <c r="T50" s="323" t="s">
        <v>296</v>
      </c>
    </row>
    <row r="51" spans="1:20" ht="13.5" customHeight="1">
      <c r="A51" s="108"/>
      <c r="B51" s="127"/>
      <c r="C51" s="105"/>
      <c r="D51" s="105"/>
      <c r="E51" s="105"/>
      <c r="F51" s="105"/>
      <c r="G51" s="107"/>
      <c r="H51" s="107"/>
      <c r="I51" s="107"/>
      <c r="J51" s="105"/>
      <c r="K51" s="132" t="s">
        <v>451</v>
      </c>
      <c r="L51" s="86"/>
      <c r="M51" s="131"/>
      <c r="N51" s="86"/>
      <c r="O51" s="86"/>
      <c r="P51" s="86"/>
      <c r="Q51" s="86"/>
      <c r="R51" s="86"/>
      <c r="S51" s="86"/>
      <c r="T51" s="86"/>
    </row>
    <row r="52" spans="1:20" ht="13.5" customHeight="1">
      <c r="A52" s="108" t="s">
        <v>260</v>
      </c>
      <c r="B52" s="104" t="s">
        <v>199</v>
      </c>
      <c r="C52" s="105">
        <v>102200</v>
      </c>
      <c r="D52" s="105">
        <v>301709</v>
      </c>
      <c r="E52" s="105">
        <v>152178</v>
      </c>
      <c r="F52" s="105">
        <v>149531</v>
      </c>
      <c r="G52" s="107">
        <v>101.8</v>
      </c>
      <c r="H52" s="107">
        <v>3</v>
      </c>
      <c r="I52" s="107">
        <v>1.9</v>
      </c>
      <c r="J52" s="105">
        <v>8243</v>
      </c>
      <c r="K52" s="177" t="s">
        <v>287</v>
      </c>
      <c r="L52" s="177"/>
      <c r="M52" s="177"/>
      <c r="N52" s="177"/>
      <c r="O52" s="177"/>
      <c r="P52" s="177"/>
      <c r="Q52" s="177"/>
      <c r="R52" s="177"/>
      <c r="S52" s="84"/>
      <c r="T52" s="84"/>
    </row>
    <row r="53" spans="1:20" ht="13.5" customHeight="1">
      <c r="A53" s="108" t="s">
        <v>261</v>
      </c>
      <c r="B53" s="104" t="s">
        <v>199</v>
      </c>
      <c r="C53" s="105">
        <v>104875</v>
      </c>
      <c r="D53" s="105">
        <v>308731</v>
      </c>
      <c r="E53" s="105">
        <v>155306</v>
      </c>
      <c r="F53" s="105">
        <v>153425</v>
      </c>
      <c r="G53" s="107">
        <v>101.2</v>
      </c>
      <c r="H53" s="107">
        <v>2.9</v>
      </c>
      <c r="I53" s="107">
        <v>2.3</v>
      </c>
      <c r="J53" s="105">
        <v>8435</v>
      </c>
      <c r="K53" s="177" t="s">
        <v>288</v>
      </c>
      <c r="L53" s="177"/>
      <c r="M53" s="177"/>
      <c r="N53" s="177"/>
      <c r="O53" s="177"/>
      <c r="P53" s="177"/>
      <c r="Q53" s="177"/>
      <c r="R53" s="177"/>
      <c r="S53" s="84"/>
      <c r="T53" s="84"/>
    </row>
    <row r="54" spans="1:20" ht="13.5" customHeight="1">
      <c r="A54" s="108" t="s">
        <v>262</v>
      </c>
      <c r="B54" s="104" t="s">
        <v>199</v>
      </c>
      <c r="C54" s="105">
        <v>106606</v>
      </c>
      <c r="D54" s="105">
        <v>314235</v>
      </c>
      <c r="E54" s="105">
        <v>157876</v>
      </c>
      <c r="F54" s="105">
        <v>156359</v>
      </c>
      <c r="G54" s="107">
        <v>101</v>
      </c>
      <c r="H54" s="107">
        <v>2.9</v>
      </c>
      <c r="I54" s="107">
        <v>1.8</v>
      </c>
      <c r="J54" s="105">
        <v>8586</v>
      </c>
      <c r="K54" s="337" t="s">
        <v>294</v>
      </c>
      <c r="L54" s="338"/>
      <c r="M54" s="338"/>
      <c r="N54" s="338"/>
      <c r="O54" s="338"/>
      <c r="P54" s="338"/>
      <c r="Q54" s="338"/>
      <c r="R54" s="338"/>
      <c r="S54" s="84"/>
      <c r="T54" s="84"/>
    </row>
    <row r="55" spans="1:20" ht="13.5" customHeight="1">
      <c r="A55" s="108" t="s">
        <v>263</v>
      </c>
      <c r="B55" s="104" t="s">
        <v>199</v>
      </c>
      <c r="C55" s="105">
        <v>108953</v>
      </c>
      <c r="D55" s="105">
        <v>320624</v>
      </c>
      <c r="E55" s="105">
        <v>160755</v>
      </c>
      <c r="F55" s="105">
        <v>159869</v>
      </c>
      <c r="G55" s="107">
        <v>100.6</v>
      </c>
      <c r="H55" s="107">
        <v>2.9</v>
      </c>
      <c r="I55" s="107">
        <v>2</v>
      </c>
      <c r="J55" s="105">
        <v>8760</v>
      </c>
      <c r="K55" s="177" t="s">
        <v>293</v>
      </c>
      <c r="L55" s="178"/>
      <c r="M55" s="178"/>
      <c r="N55" s="178"/>
      <c r="O55" s="178"/>
      <c r="P55" s="178"/>
      <c r="Q55" s="178"/>
      <c r="R55" s="178"/>
      <c r="S55" s="86"/>
      <c r="T55" s="86"/>
    </row>
    <row r="56" spans="1:20" ht="13.5" customHeight="1" thickBot="1">
      <c r="A56" s="133" t="s">
        <v>264</v>
      </c>
      <c r="B56" s="134" t="s">
        <v>199</v>
      </c>
      <c r="C56" s="135">
        <v>111345</v>
      </c>
      <c r="D56" s="135">
        <v>326968</v>
      </c>
      <c r="E56" s="135">
        <v>163819</v>
      </c>
      <c r="F56" s="135">
        <v>163149</v>
      </c>
      <c r="G56" s="136">
        <v>100.4</v>
      </c>
      <c r="H56" s="136">
        <v>2.9</v>
      </c>
      <c r="I56" s="136">
        <v>2</v>
      </c>
      <c r="J56" s="135">
        <v>8934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1:20" ht="13.5"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1:20" ht="13.5"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1:20" ht="13.5"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11:20" ht="13.5">
      <c r="K60" s="86"/>
      <c r="L60" s="86"/>
      <c r="M60" s="86"/>
      <c r="N60" s="86"/>
      <c r="O60" s="86"/>
      <c r="P60" s="86"/>
      <c r="Q60" s="86"/>
      <c r="R60" s="86"/>
      <c r="S60" s="86"/>
      <c r="T60" s="86"/>
    </row>
  </sheetData>
  <sheetProtection/>
  <mergeCells count="7">
    <mergeCell ref="O6:O7"/>
    <mergeCell ref="P6:P7"/>
    <mergeCell ref="K54:R54"/>
    <mergeCell ref="D6:D7"/>
    <mergeCell ref="E6:E7"/>
    <mergeCell ref="F6:F7"/>
    <mergeCell ref="N6:N7"/>
  </mergeCells>
  <printOptions/>
  <pageMargins left="0.984251968503937" right="0.984251968503937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4">
      <selection activeCell="K29" sqref="K29"/>
    </sheetView>
  </sheetViews>
  <sheetFormatPr defaultColWidth="9.00390625" defaultRowHeight="13.5"/>
  <cols>
    <col min="1" max="1" width="14.125" style="146" customWidth="1"/>
    <col min="2" max="2" width="9.625" style="146" customWidth="1"/>
    <col min="3" max="8" width="8.875" style="146" customWidth="1"/>
  </cols>
  <sheetData>
    <row r="1" ht="15" customHeight="1">
      <c r="A1" s="200" t="s">
        <v>45</v>
      </c>
    </row>
    <row r="2" ht="12" customHeight="1"/>
    <row r="3" spans="1:8" ht="15" customHeight="1">
      <c r="A3" s="176" t="s">
        <v>449</v>
      </c>
      <c r="B3" s="137"/>
      <c r="C3" s="137"/>
      <c r="D3" s="74"/>
      <c r="E3" s="74"/>
      <c r="F3" s="74"/>
      <c r="G3" s="74"/>
      <c r="H3" s="74"/>
    </row>
    <row r="4" spans="1:8" ht="15" customHeight="1" thickBot="1">
      <c r="A4" s="74"/>
      <c r="B4" s="74"/>
      <c r="C4" s="74"/>
      <c r="D4" s="74"/>
      <c r="E4" s="74"/>
      <c r="F4" s="74"/>
      <c r="G4" s="74"/>
      <c r="H4" s="74"/>
    </row>
    <row r="5" spans="1:8" ht="25.5" customHeight="1">
      <c r="A5" s="344" t="s">
        <v>295</v>
      </c>
      <c r="B5" s="346" t="s">
        <v>267</v>
      </c>
      <c r="C5" s="138" t="s">
        <v>268</v>
      </c>
      <c r="D5" s="139"/>
      <c r="E5" s="139"/>
      <c r="F5" s="138" t="s">
        <v>269</v>
      </c>
      <c r="G5" s="139"/>
      <c r="H5" s="139"/>
    </row>
    <row r="6" spans="1:8" ht="20.25" customHeight="1">
      <c r="A6" s="345"/>
      <c r="B6" s="347"/>
      <c r="C6" s="140" t="s">
        <v>270</v>
      </c>
      <c r="D6" s="140" t="s">
        <v>271</v>
      </c>
      <c r="E6" s="140" t="s">
        <v>272</v>
      </c>
      <c r="F6" s="141" t="s">
        <v>270</v>
      </c>
      <c r="G6" s="140" t="s">
        <v>273</v>
      </c>
      <c r="H6" s="140" t="s">
        <v>274</v>
      </c>
    </row>
    <row r="7" spans="1:8" ht="14.25" customHeight="1">
      <c r="A7" s="142"/>
      <c r="B7" s="5" t="s">
        <v>275</v>
      </c>
      <c r="C7" s="74"/>
      <c r="D7" s="74"/>
      <c r="E7" s="74"/>
      <c r="F7" s="74"/>
      <c r="G7" s="74"/>
      <c r="H7" s="74"/>
    </row>
    <row r="8" spans="1:8" ht="14.25" customHeight="1">
      <c r="A8" s="143" t="s">
        <v>473</v>
      </c>
      <c r="B8" s="161">
        <v>2041</v>
      </c>
      <c r="C8" s="161">
        <v>614</v>
      </c>
      <c r="D8" s="161">
        <v>3145</v>
      </c>
      <c r="E8" s="161">
        <v>2531</v>
      </c>
      <c r="F8" s="161">
        <v>1427</v>
      </c>
      <c r="G8" s="161">
        <v>22055</v>
      </c>
      <c r="H8" s="161">
        <v>20628</v>
      </c>
    </row>
    <row r="9" spans="1:8" ht="14.25" customHeight="1">
      <c r="A9" s="143" t="s">
        <v>457</v>
      </c>
      <c r="B9" s="161">
        <v>7450</v>
      </c>
      <c r="C9" s="161">
        <v>615</v>
      </c>
      <c r="D9" s="161">
        <v>3259</v>
      </c>
      <c r="E9" s="161">
        <v>2644</v>
      </c>
      <c r="F9" s="161">
        <v>6835</v>
      </c>
      <c r="G9" s="161">
        <v>27353</v>
      </c>
      <c r="H9" s="161">
        <v>20518</v>
      </c>
    </row>
    <row r="10" spans="1:8" ht="14.25" customHeight="1">
      <c r="A10" s="143" t="s">
        <v>467</v>
      </c>
      <c r="B10" s="161">
        <v>3097</v>
      </c>
      <c r="C10" s="161">
        <v>524</v>
      </c>
      <c r="D10" s="161">
        <v>3291</v>
      </c>
      <c r="E10" s="161">
        <v>2767</v>
      </c>
      <c r="F10" s="161">
        <v>2573</v>
      </c>
      <c r="G10" s="161">
        <v>22853</v>
      </c>
      <c r="H10" s="161">
        <v>20280</v>
      </c>
    </row>
    <row r="11" spans="1:8" ht="14.25" customHeight="1">
      <c r="A11" s="143" t="s">
        <v>474</v>
      </c>
      <c r="B11" s="161">
        <v>2762</v>
      </c>
      <c r="C11" s="161">
        <v>680</v>
      </c>
      <c r="D11" s="161">
        <v>3304</v>
      </c>
      <c r="E11" s="161">
        <v>2624</v>
      </c>
      <c r="F11" s="161">
        <v>2082</v>
      </c>
      <c r="G11" s="161">
        <v>22360</v>
      </c>
      <c r="H11" s="161">
        <v>20278</v>
      </c>
    </row>
    <row r="12" spans="1:8" ht="14.25" customHeight="1">
      <c r="A12" s="149" t="s">
        <v>475</v>
      </c>
      <c r="B12" s="162">
        <f>SUM(B14:B25)</f>
        <v>4275</v>
      </c>
      <c r="C12" s="162">
        <f aca="true" t="shared" si="0" ref="C12:H12">SUM(C14:C25)</f>
        <v>764</v>
      </c>
      <c r="D12" s="162">
        <f t="shared" si="0"/>
        <v>3476</v>
      </c>
      <c r="E12" s="162">
        <f t="shared" si="0"/>
        <v>2712</v>
      </c>
      <c r="F12" s="162">
        <f t="shared" si="0"/>
        <v>3511</v>
      </c>
      <c r="G12" s="162">
        <f t="shared" si="0"/>
        <v>24234</v>
      </c>
      <c r="H12" s="162">
        <f t="shared" si="0"/>
        <v>20723</v>
      </c>
    </row>
    <row r="13" spans="1:8" ht="14.25" customHeight="1">
      <c r="A13" s="145"/>
      <c r="B13" s="163"/>
      <c r="C13" s="162"/>
      <c r="D13" s="163"/>
      <c r="E13" s="163"/>
      <c r="F13" s="162"/>
      <c r="G13" s="163"/>
      <c r="H13" s="163"/>
    </row>
    <row r="14" spans="1:8" ht="14.25" customHeight="1">
      <c r="A14" s="145" t="s">
        <v>308</v>
      </c>
      <c r="B14" s="237">
        <f>C14+F14</f>
        <v>-84</v>
      </c>
      <c r="C14" s="237">
        <f>D14-E14</f>
        <v>-29</v>
      </c>
      <c r="D14" s="237">
        <v>281</v>
      </c>
      <c r="E14" s="237">
        <v>310</v>
      </c>
      <c r="F14" s="237">
        <f>G14-H14</f>
        <v>-55</v>
      </c>
      <c r="G14" s="237">
        <v>1222</v>
      </c>
      <c r="H14" s="237">
        <v>1277</v>
      </c>
    </row>
    <row r="15" spans="1:8" ht="14.25" customHeight="1">
      <c r="A15" s="143" t="s">
        <v>309</v>
      </c>
      <c r="B15" s="237">
        <f aca="true" t="shared" si="1" ref="B15:B25">C15+F15</f>
        <v>-98</v>
      </c>
      <c r="C15" s="237">
        <f aca="true" t="shared" si="2" ref="C15:C25">D15-E15</f>
        <v>47</v>
      </c>
      <c r="D15" s="237">
        <v>252</v>
      </c>
      <c r="E15" s="237">
        <v>205</v>
      </c>
      <c r="F15" s="237">
        <f aca="true" t="shared" si="3" ref="F15:F25">G15-H15</f>
        <v>-145</v>
      </c>
      <c r="G15" s="237">
        <v>1191</v>
      </c>
      <c r="H15" s="237">
        <v>1336</v>
      </c>
    </row>
    <row r="16" spans="1:8" ht="14.25" customHeight="1">
      <c r="A16" s="143" t="s">
        <v>310</v>
      </c>
      <c r="B16" s="237">
        <f t="shared" si="1"/>
        <v>236</v>
      </c>
      <c r="C16" s="237">
        <f t="shared" si="2"/>
        <v>15</v>
      </c>
      <c r="D16" s="237">
        <v>263</v>
      </c>
      <c r="E16" s="237">
        <v>248</v>
      </c>
      <c r="F16" s="237">
        <f t="shared" si="3"/>
        <v>221</v>
      </c>
      <c r="G16" s="237">
        <v>4910</v>
      </c>
      <c r="H16" s="237">
        <v>4689</v>
      </c>
    </row>
    <row r="17" spans="1:8" ht="14.25" customHeight="1">
      <c r="A17" s="143" t="s">
        <v>311</v>
      </c>
      <c r="B17" s="237">
        <f t="shared" si="1"/>
        <v>935</v>
      </c>
      <c r="C17" s="237">
        <f t="shared" si="2"/>
        <v>52</v>
      </c>
      <c r="D17" s="237">
        <v>288</v>
      </c>
      <c r="E17" s="237">
        <v>236</v>
      </c>
      <c r="F17" s="237">
        <f t="shared" si="3"/>
        <v>883</v>
      </c>
      <c r="G17" s="237">
        <v>3476</v>
      </c>
      <c r="H17" s="237">
        <v>2593</v>
      </c>
    </row>
    <row r="18" spans="1:8" ht="14.25" customHeight="1">
      <c r="A18" s="143" t="s">
        <v>312</v>
      </c>
      <c r="B18" s="237">
        <f t="shared" si="1"/>
        <v>197</v>
      </c>
      <c r="C18" s="237">
        <f t="shared" si="2"/>
        <v>111</v>
      </c>
      <c r="D18" s="237">
        <v>303</v>
      </c>
      <c r="E18" s="237">
        <v>192</v>
      </c>
      <c r="F18" s="237">
        <f t="shared" si="3"/>
        <v>86</v>
      </c>
      <c r="G18" s="237">
        <v>1438</v>
      </c>
      <c r="H18" s="237">
        <v>1352</v>
      </c>
    </row>
    <row r="19" spans="1:8" ht="14.25" customHeight="1">
      <c r="A19" s="143" t="s">
        <v>313</v>
      </c>
      <c r="B19" s="237">
        <f t="shared" si="1"/>
        <v>354</v>
      </c>
      <c r="C19" s="237">
        <f t="shared" si="2"/>
        <v>88</v>
      </c>
      <c r="D19" s="237">
        <v>299</v>
      </c>
      <c r="E19" s="237">
        <v>211</v>
      </c>
      <c r="F19" s="237">
        <f t="shared" si="3"/>
        <v>266</v>
      </c>
      <c r="G19" s="237">
        <v>1645</v>
      </c>
      <c r="H19" s="237">
        <v>1379</v>
      </c>
    </row>
    <row r="20" spans="1:8" ht="14.25" customHeight="1">
      <c r="A20" s="143" t="s">
        <v>314</v>
      </c>
      <c r="B20" s="237">
        <f t="shared" si="1"/>
        <v>415</v>
      </c>
      <c r="C20" s="237">
        <f t="shared" si="2"/>
        <v>97</v>
      </c>
      <c r="D20" s="237">
        <v>320</v>
      </c>
      <c r="E20" s="237">
        <v>223</v>
      </c>
      <c r="F20" s="237">
        <f t="shared" si="3"/>
        <v>318</v>
      </c>
      <c r="G20" s="237">
        <v>1656</v>
      </c>
      <c r="H20" s="237">
        <v>1338</v>
      </c>
    </row>
    <row r="21" spans="1:8" ht="14.25" customHeight="1">
      <c r="A21" s="143" t="s">
        <v>315</v>
      </c>
      <c r="B21" s="237">
        <f t="shared" si="1"/>
        <v>227</v>
      </c>
      <c r="C21" s="237">
        <f t="shared" si="2"/>
        <v>58</v>
      </c>
      <c r="D21" s="237">
        <v>296</v>
      </c>
      <c r="E21" s="237">
        <v>238</v>
      </c>
      <c r="F21" s="237">
        <f t="shared" si="3"/>
        <v>169</v>
      </c>
      <c r="G21" s="237">
        <v>1599</v>
      </c>
      <c r="H21" s="237">
        <v>1430</v>
      </c>
    </row>
    <row r="22" spans="1:8" ht="14.25" customHeight="1">
      <c r="A22" s="143" t="s">
        <v>316</v>
      </c>
      <c r="B22" s="237">
        <f t="shared" si="1"/>
        <v>609</v>
      </c>
      <c r="C22" s="237">
        <f t="shared" si="2"/>
        <v>80</v>
      </c>
      <c r="D22" s="237">
        <v>303</v>
      </c>
      <c r="E22" s="237">
        <v>223</v>
      </c>
      <c r="F22" s="237">
        <f t="shared" si="3"/>
        <v>529</v>
      </c>
      <c r="G22" s="237">
        <v>1874</v>
      </c>
      <c r="H22" s="237">
        <v>1345</v>
      </c>
    </row>
    <row r="23" spans="1:8" ht="14.25" customHeight="1">
      <c r="A23" s="143" t="s">
        <v>317</v>
      </c>
      <c r="B23" s="237">
        <f t="shared" si="1"/>
        <v>616</v>
      </c>
      <c r="C23" s="237">
        <f t="shared" si="2"/>
        <v>105</v>
      </c>
      <c r="D23" s="237">
        <v>307</v>
      </c>
      <c r="E23" s="237">
        <v>202</v>
      </c>
      <c r="F23" s="237">
        <f t="shared" si="3"/>
        <v>511</v>
      </c>
      <c r="G23" s="237">
        <v>1974</v>
      </c>
      <c r="H23" s="237">
        <v>1463</v>
      </c>
    </row>
    <row r="24" spans="1:8" ht="14.25" customHeight="1">
      <c r="A24" s="143" t="s">
        <v>318</v>
      </c>
      <c r="B24" s="237">
        <f t="shared" si="1"/>
        <v>185</v>
      </c>
      <c r="C24" s="237">
        <f t="shared" si="2"/>
        <v>81</v>
      </c>
      <c r="D24" s="237">
        <v>287</v>
      </c>
      <c r="E24" s="237">
        <v>206</v>
      </c>
      <c r="F24" s="237">
        <f t="shared" si="3"/>
        <v>104</v>
      </c>
      <c r="G24" s="237">
        <v>1338</v>
      </c>
      <c r="H24" s="237">
        <v>1234</v>
      </c>
    </row>
    <row r="25" spans="1:8" ht="14.25" customHeight="1" thickBot="1">
      <c r="A25" s="143" t="s">
        <v>319</v>
      </c>
      <c r="B25" s="237">
        <f t="shared" si="1"/>
        <v>683</v>
      </c>
      <c r="C25" s="237">
        <f t="shared" si="2"/>
        <v>59</v>
      </c>
      <c r="D25" s="237">
        <v>277</v>
      </c>
      <c r="E25" s="237">
        <v>218</v>
      </c>
      <c r="F25" s="237">
        <f t="shared" si="3"/>
        <v>624</v>
      </c>
      <c r="G25" s="237">
        <v>1911</v>
      </c>
      <c r="H25" s="237">
        <v>1287</v>
      </c>
    </row>
    <row r="26" spans="1:8" ht="14.25" customHeight="1">
      <c r="A26" s="199" t="s">
        <v>320</v>
      </c>
      <c r="B26" s="180"/>
      <c r="C26" s="180"/>
      <c r="D26" s="180"/>
      <c r="E26" s="184"/>
      <c r="F26" s="184"/>
      <c r="G26" s="180"/>
      <c r="H26" s="182" t="s">
        <v>297</v>
      </c>
    </row>
    <row r="27" spans="1:8" ht="13.5" customHeight="1">
      <c r="A27" s="73" t="s">
        <v>321</v>
      </c>
      <c r="B27" s="74"/>
      <c r="C27" s="74"/>
      <c r="D27" s="74"/>
      <c r="E27" s="74"/>
      <c r="F27" s="74"/>
      <c r="G27" s="74"/>
      <c r="H27" s="5"/>
    </row>
    <row r="28" spans="1:8" ht="13.5" customHeight="1">
      <c r="A28" s="73" t="s">
        <v>459</v>
      </c>
      <c r="B28" s="74"/>
      <c r="C28" s="74"/>
      <c r="D28" s="74"/>
      <c r="E28" s="74"/>
      <c r="F28" s="74"/>
      <c r="G28" s="74"/>
      <c r="H28" s="5"/>
    </row>
    <row r="29" spans="1:8" ht="62.25" customHeight="1">
      <c r="A29" s="348" t="s">
        <v>464</v>
      </c>
      <c r="B29" s="348"/>
      <c r="C29" s="348"/>
      <c r="D29" s="348"/>
      <c r="E29" s="348"/>
      <c r="F29" s="348"/>
      <c r="G29" s="348"/>
      <c r="H29" s="348"/>
    </row>
    <row r="30" ht="12" customHeight="1"/>
    <row r="31" ht="12" customHeight="1"/>
    <row r="32" spans="1:4" ht="15" customHeight="1">
      <c r="A32" s="72" t="s">
        <v>291</v>
      </c>
      <c r="B32" s="4"/>
      <c r="C32" s="74"/>
      <c r="D32" s="74"/>
    </row>
    <row r="33" spans="1:4" ht="15" customHeight="1" thickBot="1">
      <c r="A33" s="150"/>
      <c r="B33" s="150"/>
      <c r="C33" s="150"/>
      <c r="D33" s="150"/>
    </row>
    <row r="34" spans="1:11" ht="30" customHeight="1">
      <c r="A34" s="198" t="s">
        <v>276</v>
      </c>
      <c r="B34" s="349" t="s">
        <v>277</v>
      </c>
      <c r="C34" s="350"/>
      <c r="D34" s="349" t="s">
        <v>278</v>
      </c>
      <c r="E34" s="353"/>
      <c r="F34" s="349" t="s">
        <v>279</v>
      </c>
      <c r="G34" s="354"/>
      <c r="I34" s="146"/>
      <c r="J34" s="146"/>
      <c r="K34" s="146"/>
    </row>
    <row r="35" spans="1:11" ht="17.25" customHeight="1">
      <c r="A35" s="144"/>
      <c r="B35" s="5"/>
      <c r="C35" s="5" t="s">
        <v>280</v>
      </c>
      <c r="D35" s="74"/>
      <c r="E35" s="74"/>
      <c r="F35" s="355" t="s">
        <v>281</v>
      </c>
      <c r="G35" s="355"/>
      <c r="I35" s="146"/>
      <c r="J35" s="146"/>
      <c r="K35" s="146"/>
    </row>
    <row r="36" spans="1:11" ht="17.25" customHeight="1">
      <c r="A36" s="84" t="s">
        <v>629</v>
      </c>
      <c r="B36" s="341">
        <v>1779</v>
      </c>
      <c r="C36" s="340"/>
      <c r="D36" s="342">
        <v>596</v>
      </c>
      <c r="E36" s="342"/>
      <c r="F36" s="342">
        <v>71</v>
      </c>
      <c r="G36" s="342"/>
      <c r="I36" s="146"/>
      <c r="J36" s="146"/>
      <c r="K36" s="146"/>
    </row>
    <row r="37" spans="1:11" ht="17.25" customHeight="1">
      <c r="A37" s="84" t="s">
        <v>458</v>
      </c>
      <c r="B37" s="341">
        <v>1793</v>
      </c>
      <c r="C37" s="340"/>
      <c r="D37" s="342">
        <v>549</v>
      </c>
      <c r="E37" s="342"/>
      <c r="F37" s="342">
        <v>68</v>
      </c>
      <c r="G37" s="342"/>
      <c r="I37" s="146"/>
      <c r="J37" s="146"/>
      <c r="K37" s="146"/>
    </row>
    <row r="38" spans="1:11" ht="17.25" customHeight="1">
      <c r="A38" s="147" t="s">
        <v>465</v>
      </c>
      <c r="B38" s="339">
        <v>1831</v>
      </c>
      <c r="C38" s="340"/>
      <c r="D38" s="342">
        <v>554</v>
      </c>
      <c r="E38" s="342"/>
      <c r="F38" s="342">
        <v>64</v>
      </c>
      <c r="G38" s="342"/>
      <c r="I38" s="146"/>
      <c r="J38" s="146"/>
      <c r="K38" s="146"/>
    </row>
    <row r="39" spans="1:11" ht="17.25" customHeight="1">
      <c r="A39" s="147" t="s">
        <v>630</v>
      </c>
      <c r="B39" s="339">
        <v>1786</v>
      </c>
      <c r="C39" s="340"/>
      <c r="D39" s="342">
        <v>509</v>
      </c>
      <c r="E39" s="342"/>
      <c r="F39" s="342">
        <v>66</v>
      </c>
      <c r="G39" s="342"/>
      <c r="I39" s="146"/>
      <c r="J39" s="146"/>
      <c r="K39" s="146"/>
    </row>
    <row r="40" spans="1:11" s="1" customFormat="1" ht="17.25" customHeight="1" thickBot="1">
      <c r="A40" s="217" t="s">
        <v>631</v>
      </c>
      <c r="B40" s="351">
        <v>1854</v>
      </c>
      <c r="C40" s="352"/>
      <c r="D40" s="343">
        <v>598</v>
      </c>
      <c r="E40" s="343"/>
      <c r="F40" s="343">
        <v>72</v>
      </c>
      <c r="G40" s="343"/>
      <c r="H40" s="148"/>
      <c r="I40" s="148"/>
      <c r="J40" s="148"/>
      <c r="K40" s="148"/>
    </row>
    <row r="41" spans="1:7" ht="15" customHeight="1">
      <c r="A41" s="179" t="s">
        <v>282</v>
      </c>
      <c r="B41" s="180"/>
      <c r="C41" s="180"/>
      <c r="D41" s="181"/>
      <c r="E41" s="181"/>
      <c r="F41" s="181"/>
      <c r="G41" s="181"/>
    </row>
    <row r="42" ht="15" customHeight="1">
      <c r="G42" s="211" t="s">
        <v>297</v>
      </c>
    </row>
    <row r="50" ht="13.5" customHeight="1"/>
  </sheetData>
  <sheetProtection/>
  <mergeCells count="22">
    <mergeCell ref="A5:A6"/>
    <mergeCell ref="B5:B6"/>
    <mergeCell ref="A29:H29"/>
    <mergeCell ref="B34:C34"/>
    <mergeCell ref="F40:G40"/>
    <mergeCell ref="B40:C40"/>
    <mergeCell ref="D34:E34"/>
    <mergeCell ref="F34:G34"/>
    <mergeCell ref="F35:G35"/>
    <mergeCell ref="F36:G36"/>
    <mergeCell ref="D40:E40"/>
    <mergeCell ref="F39:G39"/>
    <mergeCell ref="D39:E39"/>
    <mergeCell ref="D36:E36"/>
    <mergeCell ref="D37:E37"/>
    <mergeCell ref="D38:E38"/>
    <mergeCell ref="B38:C38"/>
    <mergeCell ref="B39:C39"/>
    <mergeCell ref="B36:C36"/>
    <mergeCell ref="B37:C37"/>
    <mergeCell ref="F37:G37"/>
    <mergeCell ref="F38:G38"/>
  </mergeCells>
  <printOptions/>
  <pageMargins left="0.984251968503937" right="0.984251968503937" top="0.7874015748031497" bottom="0.7874015748031497" header="0.5118110236220472" footer="0.5118110236220472"/>
  <pageSetup firstPageNumber="10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09"/>
  <sheetViews>
    <sheetView tabSelected="1" zoomScalePageLayoutView="0" workbookViewId="0" topLeftCell="A2">
      <selection activeCell="R26" sqref="R26"/>
    </sheetView>
  </sheetViews>
  <sheetFormatPr defaultColWidth="11.00390625" defaultRowHeight="13.5"/>
  <cols>
    <col min="1" max="1" width="15.625" style="255" customWidth="1"/>
    <col min="2" max="2" width="10.625" style="255" customWidth="1"/>
    <col min="3" max="9" width="7.875" style="255" customWidth="1"/>
    <col min="10" max="10" width="15.625" style="255" customWidth="1"/>
    <col min="11" max="11" width="9.50390625" style="255" customWidth="1"/>
    <col min="12" max="18" width="7.875" style="255" customWidth="1"/>
    <col min="19" max="19" width="15.625" style="255" customWidth="1"/>
    <col min="20" max="20" width="9.50390625" style="255" customWidth="1"/>
    <col min="21" max="27" width="8.00390625" style="255" customWidth="1"/>
    <col min="28" max="28" width="15.625" style="255" customWidth="1"/>
    <col min="29" max="29" width="10.50390625" style="255" customWidth="1"/>
    <col min="30" max="36" width="7.875" style="255" customWidth="1"/>
    <col min="37" max="37" width="15.625" style="255" customWidth="1"/>
    <col min="38" max="38" width="10.00390625" style="255" customWidth="1"/>
    <col min="39" max="45" width="7.875" style="255" customWidth="1"/>
    <col min="46" max="46" width="15.625" style="255" customWidth="1"/>
    <col min="47" max="47" width="9.25390625" style="255" customWidth="1"/>
    <col min="48" max="54" width="7.875" style="255" customWidth="1"/>
    <col min="55" max="55" width="15.625" style="255" customWidth="1"/>
    <col min="56" max="56" width="9.50390625" style="255" customWidth="1"/>
    <col min="57" max="63" width="7.875" style="255" customWidth="1"/>
    <col min="64" max="64" width="15.625" style="255" customWidth="1"/>
    <col min="65" max="72" width="7.875" style="255" customWidth="1"/>
    <col min="73" max="16384" width="11.00390625" style="256" customWidth="1"/>
  </cols>
  <sheetData>
    <row r="1" spans="1:72" s="253" customFormat="1" ht="12.75" customHeight="1">
      <c r="A1" s="250"/>
      <c r="B1" s="251"/>
      <c r="C1" s="251"/>
      <c r="D1" s="251"/>
      <c r="E1" s="251"/>
      <c r="F1" s="251"/>
      <c r="G1" s="251"/>
      <c r="H1" s="251"/>
      <c r="I1" s="252" t="s">
        <v>476</v>
      </c>
      <c r="J1" s="250" t="s">
        <v>45</v>
      </c>
      <c r="K1" s="251"/>
      <c r="L1" s="251"/>
      <c r="M1" s="251"/>
      <c r="N1" s="251"/>
      <c r="O1" s="251"/>
      <c r="P1" s="251"/>
      <c r="Q1" s="251"/>
      <c r="S1" s="250"/>
      <c r="T1" s="251"/>
      <c r="U1" s="251"/>
      <c r="V1" s="251"/>
      <c r="W1" s="251"/>
      <c r="X1" s="251"/>
      <c r="Y1" s="251"/>
      <c r="Z1" s="251"/>
      <c r="AA1" s="252" t="s">
        <v>45</v>
      </c>
      <c r="AB1" s="250" t="s">
        <v>45</v>
      </c>
      <c r="AC1" s="251"/>
      <c r="AD1" s="251"/>
      <c r="AE1" s="251"/>
      <c r="AF1" s="251"/>
      <c r="AG1" s="251"/>
      <c r="AH1" s="251"/>
      <c r="AI1" s="251"/>
      <c r="AL1" s="251"/>
      <c r="AM1" s="251"/>
      <c r="AN1" s="251"/>
      <c r="AO1" s="251"/>
      <c r="AP1" s="251"/>
      <c r="AQ1" s="251"/>
      <c r="AR1" s="251"/>
      <c r="AS1" s="252" t="s">
        <v>45</v>
      </c>
      <c r="AT1" s="250" t="s">
        <v>45</v>
      </c>
      <c r="AU1" s="251"/>
      <c r="AV1" s="251"/>
      <c r="AW1" s="251"/>
      <c r="AX1" s="251"/>
      <c r="AY1" s="251"/>
      <c r="AZ1" s="251"/>
      <c r="BA1" s="251"/>
      <c r="BD1" s="251"/>
      <c r="BE1" s="251"/>
      <c r="BF1" s="251"/>
      <c r="BG1" s="251"/>
      <c r="BH1" s="251"/>
      <c r="BI1" s="251"/>
      <c r="BJ1" s="251"/>
      <c r="BK1" s="252" t="s">
        <v>45</v>
      </c>
      <c r="BL1" s="254" t="s">
        <v>188</v>
      </c>
      <c r="BM1" s="251"/>
      <c r="BN1" s="251"/>
      <c r="BO1" s="251"/>
      <c r="BP1" s="251"/>
      <c r="BQ1" s="251"/>
      <c r="BR1" s="251"/>
      <c r="BS1" s="251"/>
      <c r="BT1" s="252"/>
    </row>
    <row r="2" ht="12.75" customHeight="1"/>
    <row r="3" spans="1:73" s="263" customFormat="1" ht="12.75" customHeight="1">
      <c r="A3" s="307" t="s">
        <v>477</v>
      </c>
      <c r="B3" s="257"/>
      <c r="C3" s="257"/>
      <c r="D3" s="257"/>
      <c r="E3" s="258"/>
      <c r="F3" s="258"/>
      <c r="G3" s="258"/>
      <c r="H3" s="258"/>
      <c r="I3" s="258"/>
      <c r="J3" s="308" t="s">
        <v>478</v>
      </c>
      <c r="K3" s="259"/>
      <c r="L3" s="259"/>
      <c r="M3" s="259"/>
      <c r="N3" s="260"/>
      <c r="O3" s="260"/>
      <c r="P3" s="260"/>
      <c r="Q3" s="260"/>
      <c r="R3" s="260"/>
      <c r="S3" s="308" t="s">
        <v>478</v>
      </c>
      <c r="T3" s="259"/>
      <c r="U3" s="259"/>
      <c r="V3" s="259"/>
      <c r="W3" s="260"/>
      <c r="X3" s="260"/>
      <c r="Y3" s="260"/>
      <c r="Z3" s="260"/>
      <c r="AA3" s="260"/>
      <c r="AB3" s="361" t="s">
        <v>478</v>
      </c>
      <c r="AC3" s="361"/>
      <c r="AD3" s="362"/>
      <c r="AE3" s="309"/>
      <c r="AF3" s="260"/>
      <c r="AG3" s="260"/>
      <c r="AH3" s="260"/>
      <c r="AI3" s="260"/>
      <c r="AJ3" s="260"/>
      <c r="AK3" s="307" t="s">
        <v>478</v>
      </c>
      <c r="AL3" s="261"/>
      <c r="AM3" s="259"/>
      <c r="AN3" s="259"/>
      <c r="AO3" s="260"/>
      <c r="AP3" s="260"/>
      <c r="AQ3" s="260"/>
      <c r="AR3" s="260"/>
      <c r="AS3" s="260"/>
      <c r="AT3" s="307" t="s">
        <v>478</v>
      </c>
      <c r="AU3" s="259"/>
      <c r="AV3" s="259"/>
      <c r="AW3" s="259"/>
      <c r="AX3" s="260"/>
      <c r="AY3" s="260"/>
      <c r="AZ3" s="260"/>
      <c r="BA3" s="260"/>
      <c r="BB3" s="260"/>
      <c r="BC3" s="308" t="s">
        <v>478</v>
      </c>
      <c r="BD3" s="259"/>
      <c r="BE3" s="259"/>
      <c r="BF3" s="259"/>
      <c r="BG3" s="260"/>
      <c r="BH3" s="260"/>
      <c r="BI3" s="260"/>
      <c r="BJ3" s="260"/>
      <c r="BK3" s="260"/>
      <c r="BL3" s="360" t="s">
        <v>478</v>
      </c>
      <c r="BM3" s="360"/>
      <c r="BN3" s="360"/>
      <c r="BO3" s="307"/>
      <c r="BP3" s="260"/>
      <c r="BQ3" s="260"/>
      <c r="BR3" s="260"/>
      <c r="BS3" s="260"/>
      <c r="BT3" s="260"/>
      <c r="BU3" s="262"/>
    </row>
    <row r="4" spans="1:72" ht="12.75" customHeight="1" thickBot="1">
      <c r="A4" s="264"/>
      <c r="B4" s="264"/>
      <c r="C4" s="264"/>
      <c r="D4" s="264"/>
      <c r="E4" s="264"/>
      <c r="F4" s="264"/>
      <c r="G4" s="265"/>
      <c r="H4" s="265"/>
      <c r="I4" s="266" t="s">
        <v>479</v>
      </c>
      <c r="J4" s="267"/>
      <c r="K4" s="264"/>
      <c r="L4" s="264"/>
      <c r="M4" s="264"/>
      <c r="N4" s="264"/>
      <c r="O4" s="264"/>
      <c r="P4" s="265"/>
      <c r="Q4" s="265"/>
      <c r="R4" s="266"/>
      <c r="S4" s="264"/>
      <c r="T4" s="264"/>
      <c r="U4" s="264"/>
      <c r="V4" s="264"/>
      <c r="W4" s="264"/>
      <c r="X4" s="264"/>
      <c r="Y4" s="265"/>
      <c r="Z4" s="265"/>
      <c r="AA4" s="266"/>
      <c r="AB4" s="268"/>
      <c r="AC4" s="264"/>
      <c r="AD4" s="264"/>
      <c r="AE4" s="264"/>
      <c r="AF4" s="264"/>
      <c r="AG4" s="264"/>
      <c r="AH4" s="265"/>
      <c r="AI4" s="265"/>
      <c r="AJ4" s="266"/>
      <c r="AK4" s="264"/>
      <c r="AL4" s="264"/>
      <c r="AM4" s="264"/>
      <c r="AN4" s="264"/>
      <c r="AO4" s="264"/>
      <c r="AP4" s="264"/>
      <c r="AQ4" s="265"/>
      <c r="AR4" s="265"/>
      <c r="AS4" s="266"/>
      <c r="AT4" s="264"/>
      <c r="AU4" s="264"/>
      <c r="AV4" s="264"/>
      <c r="AW4" s="264"/>
      <c r="AX4" s="264"/>
      <c r="AY4" s="264"/>
      <c r="AZ4" s="265"/>
      <c r="BA4" s="265"/>
      <c r="BB4" s="266"/>
      <c r="BC4" s="264"/>
      <c r="BD4" s="264"/>
      <c r="BE4" s="264"/>
      <c r="BF4" s="264"/>
      <c r="BG4" s="264"/>
      <c r="BH4" s="264"/>
      <c r="BI4" s="265"/>
      <c r="BJ4" s="265"/>
      <c r="BK4" s="266"/>
      <c r="BL4" s="264"/>
      <c r="BM4" s="264"/>
      <c r="BN4" s="264"/>
      <c r="BO4" s="264"/>
      <c r="BP4" s="264"/>
      <c r="BQ4" s="264"/>
      <c r="BR4" s="265"/>
      <c r="BS4" s="265"/>
      <c r="BT4" s="266"/>
    </row>
    <row r="5" spans="1:72" ht="24" customHeight="1">
      <c r="A5" s="269"/>
      <c r="B5" s="270"/>
      <c r="C5" s="270"/>
      <c r="D5" s="271"/>
      <c r="E5" s="272" t="s">
        <v>1</v>
      </c>
      <c r="F5" s="273"/>
      <c r="G5" s="273"/>
      <c r="H5" s="273"/>
      <c r="I5" s="270"/>
      <c r="J5" s="269"/>
      <c r="K5" s="270"/>
      <c r="L5" s="270"/>
      <c r="M5" s="271"/>
      <c r="N5" s="272" t="s">
        <v>1</v>
      </c>
      <c r="O5" s="273"/>
      <c r="P5" s="273"/>
      <c r="Q5" s="273"/>
      <c r="R5" s="270"/>
      <c r="S5" s="269"/>
      <c r="T5" s="270"/>
      <c r="U5" s="270"/>
      <c r="V5" s="271"/>
      <c r="W5" s="272" t="s">
        <v>1</v>
      </c>
      <c r="X5" s="273"/>
      <c r="Y5" s="273"/>
      <c r="Z5" s="273"/>
      <c r="AA5" s="270"/>
      <c r="AB5" s="269"/>
      <c r="AC5" s="270"/>
      <c r="AD5" s="270"/>
      <c r="AE5" s="271"/>
      <c r="AF5" s="272" t="s">
        <v>1</v>
      </c>
      <c r="AG5" s="273"/>
      <c r="AH5" s="273"/>
      <c r="AI5" s="273"/>
      <c r="AJ5" s="270"/>
      <c r="AK5" s="269"/>
      <c r="AL5" s="270"/>
      <c r="AM5" s="270"/>
      <c r="AN5" s="271"/>
      <c r="AO5" s="272" t="s">
        <v>1</v>
      </c>
      <c r="AP5" s="273"/>
      <c r="AQ5" s="273"/>
      <c r="AR5" s="273"/>
      <c r="AS5" s="270"/>
      <c r="AT5" s="269"/>
      <c r="AU5" s="270"/>
      <c r="AV5" s="270"/>
      <c r="AW5" s="271"/>
      <c r="AX5" s="272" t="s">
        <v>1</v>
      </c>
      <c r="AY5" s="273"/>
      <c r="AZ5" s="273"/>
      <c r="BA5" s="273"/>
      <c r="BB5" s="270"/>
      <c r="BC5" s="269"/>
      <c r="BD5" s="270"/>
      <c r="BE5" s="270"/>
      <c r="BF5" s="271"/>
      <c r="BG5" s="272" t="s">
        <v>1</v>
      </c>
      <c r="BH5" s="273"/>
      <c r="BI5" s="273"/>
      <c r="BJ5" s="273"/>
      <c r="BK5" s="270"/>
      <c r="BL5" s="269"/>
      <c r="BM5" s="270"/>
      <c r="BN5" s="270"/>
      <c r="BO5" s="271"/>
      <c r="BP5" s="272" t="s">
        <v>1</v>
      </c>
      <c r="BQ5" s="273"/>
      <c r="BR5" s="273"/>
      <c r="BS5" s="273"/>
      <c r="BT5" s="270"/>
    </row>
    <row r="6" spans="1:72" ht="24" customHeight="1">
      <c r="A6" s="274" t="s">
        <v>56</v>
      </c>
      <c r="B6" s="310" t="s">
        <v>54</v>
      </c>
      <c r="C6" s="363" t="s">
        <v>480</v>
      </c>
      <c r="D6" s="364"/>
      <c r="E6" s="365" t="s">
        <v>47</v>
      </c>
      <c r="F6" s="366"/>
      <c r="G6" s="275" t="s">
        <v>48</v>
      </c>
      <c r="H6" s="275" t="s">
        <v>49</v>
      </c>
      <c r="I6" s="310" t="s">
        <v>55</v>
      </c>
      <c r="J6" s="274" t="s">
        <v>56</v>
      </c>
      <c r="K6" s="310" t="s">
        <v>54</v>
      </c>
      <c r="L6" s="363" t="s">
        <v>480</v>
      </c>
      <c r="M6" s="364"/>
      <c r="N6" s="365" t="s">
        <v>47</v>
      </c>
      <c r="O6" s="366"/>
      <c r="P6" s="275" t="s">
        <v>48</v>
      </c>
      <c r="Q6" s="275" t="s">
        <v>49</v>
      </c>
      <c r="R6" s="310" t="s">
        <v>55</v>
      </c>
      <c r="S6" s="274" t="s">
        <v>56</v>
      </c>
      <c r="T6" s="310" t="s">
        <v>54</v>
      </c>
      <c r="U6" s="363" t="s">
        <v>480</v>
      </c>
      <c r="V6" s="364"/>
      <c r="W6" s="365" t="s">
        <v>47</v>
      </c>
      <c r="X6" s="366"/>
      <c r="Y6" s="275" t="s">
        <v>48</v>
      </c>
      <c r="Z6" s="275" t="s">
        <v>49</v>
      </c>
      <c r="AA6" s="310" t="s">
        <v>55</v>
      </c>
      <c r="AB6" s="274" t="s">
        <v>56</v>
      </c>
      <c r="AC6" s="310" t="s">
        <v>54</v>
      </c>
      <c r="AD6" s="363" t="s">
        <v>480</v>
      </c>
      <c r="AE6" s="364"/>
      <c r="AF6" s="365" t="s">
        <v>47</v>
      </c>
      <c r="AG6" s="366"/>
      <c r="AH6" s="275" t="s">
        <v>48</v>
      </c>
      <c r="AI6" s="275" t="s">
        <v>49</v>
      </c>
      <c r="AJ6" s="310" t="s">
        <v>55</v>
      </c>
      <c r="AK6" s="274" t="s">
        <v>56</v>
      </c>
      <c r="AL6" s="310" t="s">
        <v>54</v>
      </c>
      <c r="AM6" s="363" t="s">
        <v>480</v>
      </c>
      <c r="AN6" s="364"/>
      <c r="AO6" s="365" t="s">
        <v>47</v>
      </c>
      <c r="AP6" s="366"/>
      <c r="AQ6" s="275" t="s">
        <v>48</v>
      </c>
      <c r="AR6" s="275" t="s">
        <v>49</v>
      </c>
      <c r="AS6" s="310" t="s">
        <v>55</v>
      </c>
      <c r="AT6" s="274" t="s">
        <v>56</v>
      </c>
      <c r="AU6" s="310" t="s">
        <v>54</v>
      </c>
      <c r="AV6" s="363" t="s">
        <v>480</v>
      </c>
      <c r="AW6" s="364"/>
      <c r="AX6" s="365" t="s">
        <v>47</v>
      </c>
      <c r="AY6" s="366"/>
      <c r="AZ6" s="275" t="s">
        <v>48</v>
      </c>
      <c r="BA6" s="275" t="s">
        <v>49</v>
      </c>
      <c r="BB6" s="310" t="s">
        <v>55</v>
      </c>
      <c r="BC6" s="274" t="s">
        <v>56</v>
      </c>
      <c r="BD6" s="310" t="s">
        <v>54</v>
      </c>
      <c r="BE6" s="363" t="s">
        <v>480</v>
      </c>
      <c r="BF6" s="364"/>
      <c r="BG6" s="365" t="s">
        <v>47</v>
      </c>
      <c r="BH6" s="366"/>
      <c r="BI6" s="275" t="s">
        <v>48</v>
      </c>
      <c r="BJ6" s="275" t="s">
        <v>49</v>
      </c>
      <c r="BK6" s="310" t="s">
        <v>55</v>
      </c>
      <c r="BL6" s="274" t="s">
        <v>56</v>
      </c>
      <c r="BM6" s="310" t="s">
        <v>54</v>
      </c>
      <c r="BN6" s="363" t="s">
        <v>480</v>
      </c>
      <c r="BO6" s="364"/>
      <c r="BP6" s="365" t="s">
        <v>47</v>
      </c>
      <c r="BQ6" s="366"/>
      <c r="BR6" s="275" t="s">
        <v>48</v>
      </c>
      <c r="BS6" s="275" t="s">
        <v>49</v>
      </c>
      <c r="BT6" s="310" t="s">
        <v>55</v>
      </c>
    </row>
    <row r="7" spans="1:72" ht="24" customHeight="1">
      <c r="A7" s="274"/>
      <c r="B7" s="310"/>
      <c r="C7" s="276"/>
      <c r="D7" s="277" t="s">
        <v>460</v>
      </c>
      <c r="E7" s="278"/>
      <c r="F7" s="277" t="s">
        <v>460</v>
      </c>
      <c r="G7" s="279"/>
      <c r="H7" s="279"/>
      <c r="I7" s="310"/>
      <c r="J7" s="274"/>
      <c r="K7" s="310"/>
      <c r="L7" s="276"/>
      <c r="M7" s="277" t="s">
        <v>460</v>
      </c>
      <c r="N7" s="278"/>
      <c r="O7" s="277" t="s">
        <v>460</v>
      </c>
      <c r="P7" s="279"/>
      <c r="Q7" s="279"/>
      <c r="R7" s="310"/>
      <c r="S7" s="274"/>
      <c r="T7" s="310"/>
      <c r="U7" s="276"/>
      <c r="V7" s="277" t="s">
        <v>460</v>
      </c>
      <c r="W7" s="278"/>
      <c r="X7" s="277" t="s">
        <v>460</v>
      </c>
      <c r="Y7" s="279"/>
      <c r="Z7" s="279"/>
      <c r="AA7" s="310"/>
      <c r="AB7" s="274"/>
      <c r="AC7" s="310"/>
      <c r="AD7" s="276"/>
      <c r="AE7" s="277" t="s">
        <v>460</v>
      </c>
      <c r="AF7" s="278"/>
      <c r="AG7" s="277" t="s">
        <v>460</v>
      </c>
      <c r="AH7" s="279"/>
      <c r="AI7" s="279"/>
      <c r="AJ7" s="310"/>
      <c r="AK7" s="274"/>
      <c r="AL7" s="310"/>
      <c r="AM7" s="276"/>
      <c r="AN7" s="277" t="s">
        <v>460</v>
      </c>
      <c r="AO7" s="278"/>
      <c r="AP7" s="277" t="s">
        <v>460</v>
      </c>
      <c r="AQ7" s="279"/>
      <c r="AR7" s="279"/>
      <c r="AS7" s="310"/>
      <c r="AT7" s="274"/>
      <c r="AU7" s="310"/>
      <c r="AV7" s="276"/>
      <c r="AW7" s="277" t="s">
        <v>460</v>
      </c>
      <c r="AX7" s="278"/>
      <c r="AY7" s="277" t="s">
        <v>460</v>
      </c>
      <c r="AZ7" s="279"/>
      <c r="BA7" s="279"/>
      <c r="BB7" s="310"/>
      <c r="BC7" s="274"/>
      <c r="BD7" s="310"/>
      <c r="BE7" s="276"/>
      <c r="BF7" s="277" t="s">
        <v>460</v>
      </c>
      <c r="BG7" s="278"/>
      <c r="BH7" s="277" t="s">
        <v>460</v>
      </c>
      <c r="BI7" s="279"/>
      <c r="BJ7" s="279"/>
      <c r="BK7" s="310"/>
      <c r="BL7" s="274"/>
      <c r="BM7" s="310"/>
      <c r="BN7" s="276"/>
      <c r="BO7" s="277" t="s">
        <v>460</v>
      </c>
      <c r="BP7" s="278"/>
      <c r="BQ7" s="277" t="s">
        <v>460</v>
      </c>
      <c r="BR7" s="279"/>
      <c r="BS7" s="279"/>
      <c r="BT7" s="310"/>
    </row>
    <row r="8" spans="1:72" ht="21.75" customHeight="1">
      <c r="A8" s="280"/>
      <c r="B8" s="281" t="s">
        <v>481</v>
      </c>
      <c r="C8" s="282" t="s">
        <v>57</v>
      </c>
      <c r="D8" s="282" t="s">
        <v>482</v>
      </c>
      <c r="E8" s="282" t="s">
        <v>58</v>
      </c>
      <c r="F8" s="282" t="s">
        <v>482</v>
      </c>
      <c r="G8" s="282" t="s">
        <v>463</v>
      </c>
      <c r="H8" s="280"/>
      <c r="I8" s="282" t="s">
        <v>483</v>
      </c>
      <c r="J8" s="280"/>
      <c r="K8" s="281" t="s">
        <v>484</v>
      </c>
      <c r="L8" s="282" t="s">
        <v>57</v>
      </c>
      <c r="M8" s="282" t="s">
        <v>461</v>
      </c>
      <c r="N8" s="282" t="s">
        <v>58</v>
      </c>
      <c r="O8" s="282" t="s">
        <v>461</v>
      </c>
      <c r="P8" s="282" t="s">
        <v>463</v>
      </c>
      <c r="Q8" s="280"/>
      <c r="R8" s="282" t="s">
        <v>60</v>
      </c>
      <c r="S8" s="280"/>
      <c r="T8" s="281" t="s">
        <v>484</v>
      </c>
      <c r="U8" s="282" t="s">
        <v>57</v>
      </c>
      <c r="V8" s="282" t="s">
        <v>461</v>
      </c>
      <c r="W8" s="282" t="s">
        <v>58</v>
      </c>
      <c r="X8" s="282" t="s">
        <v>461</v>
      </c>
      <c r="Y8" s="282" t="s">
        <v>463</v>
      </c>
      <c r="Z8" s="280"/>
      <c r="AA8" s="282" t="s">
        <v>483</v>
      </c>
      <c r="AB8" s="283"/>
      <c r="AC8" s="281" t="s">
        <v>484</v>
      </c>
      <c r="AD8" s="282" t="s">
        <v>57</v>
      </c>
      <c r="AE8" s="282" t="s">
        <v>461</v>
      </c>
      <c r="AF8" s="282" t="s">
        <v>58</v>
      </c>
      <c r="AG8" s="282" t="s">
        <v>461</v>
      </c>
      <c r="AH8" s="282" t="s">
        <v>463</v>
      </c>
      <c r="AI8" s="282"/>
      <c r="AJ8" s="282" t="s">
        <v>483</v>
      </c>
      <c r="AK8" s="280"/>
      <c r="AL8" s="281" t="s">
        <v>484</v>
      </c>
      <c r="AM8" s="282" t="s">
        <v>57</v>
      </c>
      <c r="AN8" s="282" t="s">
        <v>461</v>
      </c>
      <c r="AO8" s="282" t="s">
        <v>58</v>
      </c>
      <c r="AP8" s="282" t="s">
        <v>461</v>
      </c>
      <c r="AQ8" s="282" t="s">
        <v>463</v>
      </c>
      <c r="AR8" s="282"/>
      <c r="AS8" s="282" t="s">
        <v>483</v>
      </c>
      <c r="AT8" s="282"/>
      <c r="AU8" s="281" t="s">
        <v>484</v>
      </c>
      <c r="AV8" s="282" t="s">
        <v>57</v>
      </c>
      <c r="AW8" s="282" t="s">
        <v>461</v>
      </c>
      <c r="AX8" s="282" t="s">
        <v>58</v>
      </c>
      <c r="AY8" s="282" t="s">
        <v>461</v>
      </c>
      <c r="AZ8" s="282" t="s">
        <v>463</v>
      </c>
      <c r="BA8" s="282"/>
      <c r="BB8" s="282" t="s">
        <v>483</v>
      </c>
      <c r="BC8" s="280"/>
      <c r="BD8" s="281" t="s">
        <v>484</v>
      </c>
      <c r="BE8" s="282" t="s">
        <v>57</v>
      </c>
      <c r="BF8" s="282" t="s">
        <v>461</v>
      </c>
      <c r="BG8" s="282" t="s">
        <v>58</v>
      </c>
      <c r="BH8" s="282" t="s">
        <v>461</v>
      </c>
      <c r="BI8" s="282" t="s">
        <v>463</v>
      </c>
      <c r="BJ8" s="280"/>
      <c r="BK8" s="282" t="s">
        <v>60</v>
      </c>
      <c r="BL8" s="280"/>
      <c r="BM8" s="281" t="s">
        <v>484</v>
      </c>
      <c r="BN8" s="282" t="s">
        <v>57</v>
      </c>
      <c r="BO8" s="282" t="s">
        <v>461</v>
      </c>
      <c r="BP8" s="282" t="s">
        <v>58</v>
      </c>
      <c r="BQ8" s="282" t="s">
        <v>461</v>
      </c>
      <c r="BR8" s="282" t="s">
        <v>463</v>
      </c>
      <c r="BS8" s="280"/>
      <c r="BT8" s="282" t="s">
        <v>60</v>
      </c>
    </row>
    <row r="9" spans="1:72" ht="21" customHeight="1">
      <c r="A9" s="284" t="s">
        <v>6</v>
      </c>
      <c r="B9" s="285">
        <v>36090000</v>
      </c>
      <c r="C9" s="285">
        <f>SUM(C11:C34,L9:L35,U9:U35,AD9:AD35,AM9:AM35,AV9:AV35,BE9:BE35,BN9:BN19)</f>
        <v>165540</v>
      </c>
      <c r="D9" s="286">
        <v>1.5</v>
      </c>
      <c r="E9" s="285">
        <f>SUM(E11:E34,N9:N35,W9:W35,AF9:AF35,AO9:AO35,AX9:AX35,BG9:BG35,BP9:BP19)</f>
        <v>365587</v>
      </c>
      <c r="F9" s="287">
        <v>1</v>
      </c>
      <c r="G9" s="285">
        <f>SUM(G11:G34,P9:P35,Y9:Y35,AH9:AH35,AQ9:AQ35,AZ9:AZ35,BI9:BI35,BR9:BR19)</f>
        <v>175892</v>
      </c>
      <c r="H9" s="285">
        <f>SUM(H11:H34,Q9:Q35,Z9:Z35,AI9:AI35,AR9:AR35,BA9:BA35,BJ9:BJ35,BS9:BS19)</f>
        <v>189695</v>
      </c>
      <c r="I9" s="285">
        <f>E9/B9*1000000</f>
        <v>10129.869770019395</v>
      </c>
      <c r="J9" s="268" t="s">
        <v>351</v>
      </c>
      <c r="K9" s="288">
        <v>145900</v>
      </c>
      <c r="L9" s="238">
        <v>1009</v>
      </c>
      <c r="M9" s="289">
        <v>2.74949083503055</v>
      </c>
      <c r="N9" s="240">
        <v>2667</v>
      </c>
      <c r="O9" s="290">
        <v>1.638719512195122</v>
      </c>
      <c r="P9" s="238">
        <v>1303</v>
      </c>
      <c r="Q9" s="238">
        <v>1364</v>
      </c>
      <c r="R9" s="240">
        <f aca="true" t="shared" si="0" ref="R9:R34">N9/K9*1000000</f>
        <v>18279.643591501026</v>
      </c>
      <c r="S9" s="268" t="s">
        <v>360</v>
      </c>
      <c r="T9" s="288">
        <v>71700</v>
      </c>
      <c r="U9" s="238">
        <v>586</v>
      </c>
      <c r="V9" s="289">
        <v>1.2089810017271159</v>
      </c>
      <c r="W9" s="240">
        <v>1079</v>
      </c>
      <c r="X9" s="290">
        <v>1.5051740357478833</v>
      </c>
      <c r="Y9" s="238">
        <v>494</v>
      </c>
      <c r="Z9" s="238">
        <v>585</v>
      </c>
      <c r="AA9" s="240">
        <f>W9/T9*1000000</f>
        <v>15048.81450488145</v>
      </c>
      <c r="AB9" s="268" t="s">
        <v>125</v>
      </c>
      <c r="AC9" s="288">
        <v>58900</v>
      </c>
      <c r="AD9" s="238">
        <v>539</v>
      </c>
      <c r="AE9" s="289">
        <v>0</v>
      </c>
      <c r="AF9" s="240">
        <v>954</v>
      </c>
      <c r="AG9" s="290">
        <v>-1.344364012409514</v>
      </c>
      <c r="AH9" s="238">
        <v>488</v>
      </c>
      <c r="AI9" s="238">
        <v>466</v>
      </c>
      <c r="AJ9" s="240">
        <f>AF9/AC9*1000000</f>
        <v>16196.943972835314</v>
      </c>
      <c r="AK9" s="268" t="s">
        <v>371</v>
      </c>
      <c r="AL9" s="288">
        <v>152800</v>
      </c>
      <c r="AM9" s="238">
        <v>595</v>
      </c>
      <c r="AN9" s="289">
        <v>-2.618657937806874</v>
      </c>
      <c r="AO9" s="240">
        <v>1050</v>
      </c>
      <c r="AP9" s="290">
        <v>-4.197080291970803</v>
      </c>
      <c r="AQ9" s="238">
        <v>438</v>
      </c>
      <c r="AR9" s="238">
        <v>612</v>
      </c>
      <c r="AS9" s="240">
        <f>AO9/AL9*1000000</f>
        <v>6871.7277486911</v>
      </c>
      <c r="AT9" s="268" t="s">
        <v>126</v>
      </c>
      <c r="AU9" s="288">
        <v>229000</v>
      </c>
      <c r="AV9" s="238">
        <v>1786</v>
      </c>
      <c r="AW9" s="239">
        <v>1.9988577955454025</v>
      </c>
      <c r="AX9" s="240">
        <v>4708</v>
      </c>
      <c r="AY9" s="241">
        <v>1.8606663781912594</v>
      </c>
      <c r="AZ9" s="238">
        <v>2309</v>
      </c>
      <c r="BA9" s="238">
        <v>2399</v>
      </c>
      <c r="BB9" s="240">
        <f>AX9/AU9*1000000</f>
        <v>20558.951965065502</v>
      </c>
      <c r="BC9" s="268" t="s">
        <v>377</v>
      </c>
      <c r="BD9" s="288">
        <v>209100</v>
      </c>
      <c r="BE9" s="238">
        <v>1796</v>
      </c>
      <c r="BF9" s="239">
        <v>2.8048082427017746</v>
      </c>
      <c r="BG9" s="240">
        <v>3808</v>
      </c>
      <c r="BH9" s="290">
        <v>1.0079575596816976</v>
      </c>
      <c r="BI9" s="238">
        <v>1967</v>
      </c>
      <c r="BJ9" s="238">
        <v>1841</v>
      </c>
      <c r="BK9" s="240">
        <f>BG9/BD9*1000000</f>
        <v>18211.38211382114</v>
      </c>
      <c r="BL9" s="268" t="s">
        <v>426</v>
      </c>
      <c r="BM9" s="288">
        <v>183100</v>
      </c>
      <c r="BN9" s="238">
        <v>1637</v>
      </c>
      <c r="BO9" s="239">
        <v>0.30637254901960786</v>
      </c>
      <c r="BP9" s="240">
        <v>3868</v>
      </c>
      <c r="BQ9" s="241">
        <v>0</v>
      </c>
      <c r="BR9" s="238">
        <v>1757</v>
      </c>
      <c r="BS9" s="238">
        <v>2111</v>
      </c>
      <c r="BT9" s="240">
        <f>BP9/BM9*1000000</f>
        <v>21125.068268705625</v>
      </c>
    </row>
    <row r="10" spans="1:72" ht="21" customHeight="1">
      <c r="A10" s="268"/>
      <c r="B10" s="288"/>
      <c r="C10" s="240"/>
      <c r="D10" s="241"/>
      <c r="E10" s="240"/>
      <c r="F10" s="290"/>
      <c r="G10" s="240"/>
      <c r="H10" s="240"/>
      <c r="I10" s="240"/>
      <c r="J10" s="268" t="s">
        <v>346</v>
      </c>
      <c r="K10" s="288">
        <v>121300</v>
      </c>
      <c r="L10" s="238">
        <v>520</v>
      </c>
      <c r="M10" s="289">
        <v>-0.19193857965451055</v>
      </c>
      <c r="N10" s="240">
        <v>1331</v>
      </c>
      <c r="O10" s="290">
        <v>-0.597460791635549</v>
      </c>
      <c r="P10" s="238">
        <v>723</v>
      </c>
      <c r="Q10" s="238">
        <v>608</v>
      </c>
      <c r="R10" s="240">
        <f t="shared" si="0"/>
        <v>10972.794723825227</v>
      </c>
      <c r="S10" s="268" t="s">
        <v>385</v>
      </c>
      <c r="T10" s="288">
        <v>131100</v>
      </c>
      <c r="U10" s="238">
        <v>955</v>
      </c>
      <c r="V10" s="289">
        <v>4.25764192139738</v>
      </c>
      <c r="W10" s="240">
        <v>1942</v>
      </c>
      <c r="X10" s="290">
        <v>2.480211081794195</v>
      </c>
      <c r="Y10" s="238">
        <v>944</v>
      </c>
      <c r="Z10" s="238">
        <v>998</v>
      </c>
      <c r="AA10" s="240">
        <f>W10/T10*1000000</f>
        <v>14813.119755911519</v>
      </c>
      <c r="AB10" s="268" t="s">
        <v>63</v>
      </c>
      <c r="AC10" s="288">
        <v>199200</v>
      </c>
      <c r="AD10" s="238">
        <v>1403</v>
      </c>
      <c r="AE10" s="289">
        <v>1.4461315979754157</v>
      </c>
      <c r="AF10" s="240">
        <v>3438</v>
      </c>
      <c r="AG10" s="290">
        <v>0.8802816901408451</v>
      </c>
      <c r="AH10" s="238">
        <v>1632</v>
      </c>
      <c r="AI10" s="238">
        <v>1806</v>
      </c>
      <c r="AJ10" s="240">
        <f>AF10/AC10*1000000</f>
        <v>17259.036144578313</v>
      </c>
      <c r="AK10" s="268" t="s">
        <v>378</v>
      </c>
      <c r="AL10" s="288">
        <v>226000</v>
      </c>
      <c r="AM10" s="238">
        <v>694</v>
      </c>
      <c r="AN10" s="239">
        <v>0</v>
      </c>
      <c r="AO10" s="240">
        <v>1498</v>
      </c>
      <c r="AP10" s="241">
        <v>-1.1221122112211221</v>
      </c>
      <c r="AQ10" s="238">
        <v>675</v>
      </c>
      <c r="AR10" s="238">
        <v>823</v>
      </c>
      <c r="AS10" s="240">
        <f>AO10/AL10*1000000</f>
        <v>6628.3185840707965</v>
      </c>
      <c r="AT10" s="268" t="s">
        <v>64</v>
      </c>
      <c r="AU10" s="288">
        <v>180400</v>
      </c>
      <c r="AV10" s="238">
        <v>106</v>
      </c>
      <c r="AW10" s="239">
        <v>1.9230769230769231</v>
      </c>
      <c r="AX10" s="240">
        <v>237</v>
      </c>
      <c r="AY10" s="290">
        <v>0</v>
      </c>
      <c r="AZ10" s="238">
        <v>101</v>
      </c>
      <c r="BA10" s="238">
        <v>136</v>
      </c>
      <c r="BB10" s="240">
        <f>AX10/AU10*1000000</f>
        <v>1313.7472283813747</v>
      </c>
      <c r="BC10" s="268" t="s">
        <v>441</v>
      </c>
      <c r="BD10" s="288">
        <v>98600</v>
      </c>
      <c r="BE10" s="238">
        <v>544</v>
      </c>
      <c r="BF10" s="239">
        <v>2.0637898686679175</v>
      </c>
      <c r="BG10" s="240">
        <v>1058</v>
      </c>
      <c r="BH10" s="241">
        <v>3.2195121951219514</v>
      </c>
      <c r="BI10" s="238">
        <v>531</v>
      </c>
      <c r="BJ10" s="238">
        <v>527</v>
      </c>
      <c r="BK10" s="240">
        <f>BG10/BD10*1000000</f>
        <v>10730.22312373225</v>
      </c>
      <c r="BL10" s="268" t="s">
        <v>445</v>
      </c>
      <c r="BM10" s="288">
        <v>252800</v>
      </c>
      <c r="BN10" s="238">
        <v>1482</v>
      </c>
      <c r="BO10" s="239">
        <v>0.8849557522123894</v>
      </c>
      <c r="BP10" s="240">
        <v>3696</v>
      </c>
      <c r="BQ10" s="290">
        <v>-0.48465266558966075</v>
      </c>
      <c r="BR10" s="238">
        <v>1805</v>
      </c>
      <c r="BS10" s="238">
        <v>1891</v>
      </c>
      <c r="BT10" s="240">
        <f>BP10/BM10*1000000</f>
        <v>14620.253164556962</v>
      </c>
    </row>
    <row r="11" spans="1:72" ht="21" customHeight="1">
      <c r="A11" s="268" t="s">
        <v>67</v>
      </c>
      <c r="B11" s="288">
        <v>228600</v>
      </c>
      <c r="C11" s="291">
        <v>830</v>
      </c>
      <c r="D11" s="292">
        <v>-0.5988023952095809</v>
      </c>
      <c r="E11" s="291">
        <v>2163</v>
      </c>
      <c r="F11" s="292">
        <v>-2.1266968325791855</v>
      </c>
      <c r="G11" s="291">
        <v>1040</v>
      </c>
      <c r="H11" s="291">
        <v>1123</v>
      </c>
      <c r="I11" s="240">
        <f aca="true" t="shared" si="1" ref="I11:I34">E11/B11*1000000</f>
        <v>9461.942257217846</v>
      </c>
      <c r="J11" s="268" t="s">
        <v>342</v>
      </c>
      <c r="K11" s="288">
        <v>123200</v>
      </c>
      <c r="L11" s="238">
        <v>1002</v>
      </c>
      <c r="M11" s="289">
        <v>-1.7647058823529411</v>
      </c>
      <c r="N11" s="240">
        <v>2612</v>
      </c>
      <c r="O11" s="290">
        <v>-0.9855951478392722</v>
      </c>
      <c r="P11" s="238">
        <v>1290</v>
      </c>
      <c r="Q11" s="238">
        <v>1322</v>
      </c>
      <c r="R11" s="240">
        <f t="shared" si="0"/>
        <v>21201.2987012987</v>
      </c>
      <c r="S11" s="268" t="s">
        <v>372</v>
      </c>
      <c r="T11" s="288">
        <v>135800</v>
      </c>
      <c r="U11" s="238">
        <v>559</v>
      </c>
      <c r="V11" s="289">
        <v>-1.9298245614035088</v>
      </c>
      <c r="W11" s="240">
        <v>1557</v>
      </c>
      <c r="X11" s="290">
        <v>-1.580278128950695</v>
      </c>
      <c r="Y11" s="238">
        <v>787</v>
      </c>
      <c r="Z11" s="238">
        <v>770</v>
      </c>
      <c r="AA11" s="240">
        <f aca="true" t="shared" si="2" ref="AA11:AA34">W11/T11*1000000</f>
        <v>11465.39027982327</v>
      </c>
      <c r="AB11" s="268" t="s">
        <v>65</v>
      </c>
      <c r="AC11" s="288">
        <v>207300</v>
      </c>
      <c r="AD11" s="238">
        <v>811</v>
      </c>
      <c r="AE11" s="289">
        <v>54.770992366412216</v>
      </c>
      <c r="AF11" s="240">
        <v>2393</v>
      </c>
      <c r="AG11" s="290">
        <v>56.20104438642297</v>
      </c>
      <c r="AH11" s="238">
        <v>1187</v>
      </c>
      <c r="AI11" s="238">
        <v>1206</v>
      </c>
      <c r="AJ11" s="240">
        <f aca="true" t="shared" si="3" ref="AJ11:AJ34">AF11/AC11*1000000</f>
        <v>11543.656536420647</v>
      </c>
      <c r="AK11" s="268" t="s">
        <v>391</v>
      </c>
      <c r="AL11" s="288">
        <v>176100</v>
      </c>
      <c r="AM11" s="238">
        <v>319</v>
      </c>
      <c r="AN11" s="239">
        <v>1.2698412698412698</v>
      </c>
      <c r="AO11" s="240">
        <v>752</v>
      </c>
      <c r="AP11" s="241">
        <v>0.9395973154362416</v>
      </c>
      <c r="AQ11" s="238">
        <v>348</v>
      </c>
      <c r="AR11" s="238">
        <v>404</v>
      </c>
      <c r="AS11" s="240">
        <f aca="true" t="shared" si="4" ref="AS11:AS34">AO11/AL11*1000000</f>
        <v>4270.30096536059</v>
      </c>
      <c r="AT11" s="268" t="s">
        <v>66</v>
      </c>
      <c r="AU11" s="288">
        <v>271200</v>
      </c>
      <c r="AV11" s="238">
        <v>255</v>
      </c>
      <c r="AW11" s="239">
        <v>-2.6717557251908395</v>
      </c>
      <c r="AX11" s="240">
        <v>447</v>
      </c>
      <c r="AY11" s="290">
        <v>-0.2232142857142857</v>
      </c>
      <c r="AZ11" s="238">
        <v>204</v>
      </c>
      <c r="BA11" s="238">
        <v>243</v>
      </c>
      <c r="BB11" s="240">
        <f>AX11/AU11*1000000</f>
        <v>1648.2300884955753</v>
      </c>
      <c r="BC11" s="268" t="s">
        <v>435</v>
      </c>
      <c r="BD11" s="288">
        <v>168000</v>
      </c>
      <c r="BE11" s="238">
        <v>844</v>
      </c>
      <c r="BF11" s="239">
        <v>0.4761904761904762</v>
      </c>
      <c r="BG11" s="240">
        <v>1700</v>
      </c>
      <c r="BH11" s="241">
        <v>0.3541912632821724</v>
      </c>
      <c r="BI11" s="238">
        <v>817</v>
      </c>
      <c r="BJ11" s="238">
        <v>883</v>
      </c>
      <c r="BK11" s="240">
        <f aca="true" t="shared" si="5" ref="BK11:BK21">BG11/BD11*1000000</f>
        <v>10119.04761904762</v>
      </c>
      <c r="BL11" s="268" t="s">
        <v>439</v>
      </c>
      <c r="BM11" s="288">
        <v>255000</v>
      </c>
      <c r="BN11" s="238">
        <v>981</v>
      </c>
      <c r="BO11" s="239">
        <v>-1.60481444332999</v>
      </c>
      <c r="BP11" s="240">
        <v>2555</v>
      </c>
      <c r="BQ11" s="290">
        <v>-2.0697585281717132</v>
      </c>
      <c r="BR11" s="238">
        <v>1202</v>
      </c>
      <c r="BS11" s="238">
        <v>1353</v>
      </c>
      <c r="BT11" s="240">
        <f>BP11/BM11*1000000</f>
        <v>10019.607843137253</v>
      </c>
    </row>
    <row r="12" spans="1:72" ht="21" customHeight="1">
      <c r="A12" s="268" t="s">
        <v>69</v>
      </c>
      <c r="B12" s="288">
        <v>306500</v>
      </c>
      <c r="C12" s="291">
        <v>861</v>
      </c>
      <c r="D12" s="292">
        <v>21.438645980253877</v>
      </c>
      <c r="E12" s="291">
        <v>2093</v>
      </c>
      <c r="F12" s="292">
        <v>23.992890995260662</v>
      </c>
      <c r="G12" s="291">
        <v>1035</v>
      </c>
      <c r="H12" s="291">
        <v>1058</v>
      </c>
      <c r="I12" s="240">
        <f t="shared" si="1"/>
        <v>6828.7112561174545</v>
      </c>
      <c r="J12" s="268" t="s">
        <v>356</v>
      </c>
      <c r="K12" s="288">
        <v>143200</v>
      </c>
      <c r="L12" s="238">
        <v>1087</v>
      </c>
      <c r="M12" s="289">
        <v>-0.27522935779816515</v>
      </c>
      <c r="N12" s="240">
        <v>2047</v>
      </c>
      <c r="O12" s="290">
        <v>-0.34079844206426485</v>
      </c>
      <c r="P12" s="238">
        <v>913</v>
      </c>
      <c r="Q12" s="238">
        <v>1134</v>
      </c>
      <c r="R12" s="240">
        <f t="shared" si="0"/>
        <v>14294.692737430167</v>
      </c>
      <c r="S12" s="268" t="s">
        <v>386</v>
      </c>
      <c r="T12" s="288">
        <v>98600</v>
      </c>
      <c r="U12" s="238">
        <v>512</v>
      </c>
      <c r="V12" s="289">
        <v>-0.38910505836575876</v>
      </c>
      <c r="W12" s="240">
        <v>1301</v>
      </c>
      <c r="X12" s="290">
        <v>-1.289833080424886</v>
      </c>
      <c r="Y12" s="238">
        <v>631</v>
      </c>
      <c r="Z12" s="238">
        <v>670</v>
      </c>
      <c r="AA12" s="240">
        <f t="shared" si="2"/>
        <v>13194.7261663286</v>
      </c>
      <c r="AB12" s="268" t="s">
        <v>68</v>
      </c>
      <c r="AC12" s="288">
        <v>142400</v>
      </c>
      <c r="AD12" s="238">
        <v>621</v>
      </c>
      <c r="AE12" s="289">
        <v>1.9704433497536946</v>
      </c>
      <c r="AF12" s="240">
        <v>1495</v>
      </c>
      <c r="AG12" s="290">
        <v>0.6734006734006733</v>
      </c>
      <c r="AH12" s="238">
        <v>692</v>
      </c>
      <c r="AI12" s="238">
        <v>803</v>
      </c>
      <c r="AJ12" s="240">
        <f t="shared" si="3"/>
        <v>10498.595505617977</v>
      </c>
      <c r="AK12" s="268" t="s">
        <v>402</v>
      </c>
      <c r="AL12" s="288">
        <v>156000</v>
      </c>
      <c r="AM12" s="238">
        <v>693</v>
      </c>
      <c r="AN12" s="239">
        <v>-2.2566995768688294</v>
      </c>
      <c r="AO12" s="240">
        <v>1511</v>
      </c>
      <c r="AP12" s="241">
        <v>-3.696622052262587</v>
      </c>
      <c r="AQ12" s="238">
        <v>675</v>
      </c>
      <c r="AR12" s="238">
        <v>836</v>
      </c>
      <c r="AS12" s="240">
        <f t="shared" si="4"/>
        <v>9685.897435897436</v>
      </c>
      <c r="AT12" s="268" t="s">
        <v>361</v>
      </c>
      <c r="AU12" s="288">
        <v>150800</v>
      </c>
      <c r="AV12" s="238">
        <v>871</v>
      </c>
      <c r="AW12" s="239">
        <v>-0.7972665148063782</v>
      </c>
      <c r="AX12" s="240">
        <v>2065</v>
      </c>
      <c r="AY12" s="290">
        <v>-0.5777563793933558</v>
      </c>
      <c r="AZ12" s="238">
        <v>1011</v>
      </c>
      <c r="BA12" s="238">
        <v>1054</v>
      </c>
      <c r="BB12" s="240">
        <f aca="true" t="shared" si="6" ref="BB12:BB34">AX12/AU12*1000000</f>
        <v>13693.633952254642</v>
      </c>
      <c r="BC12" s="268" t="s">
        <v>429</v>
      </c>
      <c r="BD12" s="288">
        <v>131600</v>
      </c>
      <c r="BE12" s="245" t="s">
        <v>632</v>
      </c>
      <c r="BF12" s="242" t="s">
        <v>632</v>
      </c>
      <c r="BG12" s="243" t="s">
        <v>632</v>
      </c>
      <c r="BH12" s="244" t="s">
        <v>632</v>
      </c>
      <c r="BI12" s="245" t="s">
        <v>632</v>
      </c>
      <c r="BJ12" s="245" t="s">
        <v>632</v>
      </c>
      <c r="BK12" s="245" t="s">
        <v>632</v>
      </c>
      <c r="BL12" s="268" t="s">
        <v>433</v>
      </c>
      <c r="BM12" s="288">
        <v>252400</v>
      </c>
      <c r="BN12" s="238">
        <v>1007</v>
      </c>
      <c r="BO12" s="239">
        <v>-0.297029702970297</v>
      </c>
      <c r="BP12" s="240">
        <v>2599</v>
      </c>
      <c r="BQ12" s="290">
        <v>-0.6498470948012233</v>
      </c>
      <c r="BR12" s="238">
        <v>1302</v>
      </c>
      <c r="BS12" s="238">
        <v>1297</v>
      </c>
      <c r="BT12" s="240">
        <f aca="true" t="shared" si="7" ref="BT12:BT19">BP12/BM12*1000000</f>
        <v>10297.147385103011</v>
      </c>
    </row>
    <row r="13" spans="1:72" ht="21" customHeight="1">
      <c r="A13" s="268" t="s">
        <v>322</v>
      </c>
      <c r="B13" s="288">
        <v>157900</v>
      </c>
      <c r="C13" s="291">
        <v>1153</v>
      </c>
      <c r="D13" s="292">
        <v>1.0517090271691498</v>
      </c>
      <c r="E13" s="291">
        <v>2055</v>
      </c>
      <c r="F13" s="292">
        <v>-2.1894336030461687</v>
      </c>
      <c r="G13" s="291">
        <v>942</v>
      </c>
      <c r="H13" s="291">
        <v>1113</v>
      </c>
      <c r="I13" s="240">
        <f t="shared" si="1"/>
        <v>13014.566181127295</v>
      </c>
      <c r="J13" s="268" t="s">
        <v>352</v>
      </c>
      <c r="K13" s="288">
        <v>246600</v>
      </c>
      <c r="L13" s="238">
        <v>575</v>
      </c>
      <c r="M13" s="289">
        <v>-0.34662045060658575</v>
      </c>
      <c r="N13" s="240">
        <v>1508</v>
      </c>
      <c r="O13" s="290">
        <v>1.1401743796109993</v>
      </c>
      <c r="P13" s="238">
        <v>770</v>
      </c>
      <c r="Q13" s="238">
        <v>738</v>
      </c>
      <c r="R13" s="240">
        <f t="shared" si="0"/>
        <v>6115.166261151663</v>
      </c>
      <c r="S13" s="268" t="s">
        <v>397</v>
      </c>
      <c r="T13" s="288">
        <v>98500</v>
      </c>
      <c r="U13" s="238">
        <v>531</v>
      </c>
      <c r="V13" s="289">
        <v>-1.3011152416356877</v>
      </c>
      <c r="W13" s="240">
        <v>1674</v>
      </c>
      <c r="X13" s="290">
        <v>0.8433734939759037</v>
      </c>
      <c r="Y13" s="238">
        <v>831</v>
      </c>
      <c r="Z13" s="238">
        <v>843</v>
      </c>
      <c r="AA13" s="240">
        <f t="shared" si="2"/>
        <v>16994.923857868023</v>
      </c>
      <c r="AB13" s="268" t="s">
        <v>70</v>
      </c>
      <c r="AC13" s="288">
        <v>221700</v>
      </c>
      <c r="AD13" s="238">
        <v>1286</v>
      </c>
      <c r="AE13" s="289">
        <v>-0.46439628482972134</v>
      </c>
      <c r="AF13" s="240">
        <v>3095</v>
      </c>
      <c r="AG13" s="290">
        <v>-0.6739409499358151</v>
      </c>
      <c r="AH13" s="238">
        <v>1469</v>
      </c>
      <c r="AI13" s="238">
        <v>1626</v>
      </c>
      <c r="AJ13" s="240">
        <f t="shared" si="3"/>
        <v>13960.306720793866</v>
      </c>
      <c r="AK13" s="268" t="s">
        <v>411</v>
      </c>
      <c r="AL13" s="288">
        <v>160500</v>
      </c>
      <c r="AM13" s="238">
        <v>140</v>
      </c>
      <c r="AN13" s="239">
        <v>0.7194244604316548</v>
      </c>
      <c r="AO13" s="240">
        <v>333</v>
      </c>
      <c r="AP13" s="241">
        <v>-1.1869436201780417</v>
      </c>
      <c r="AQ13" s="238">
        <v>153</v>
      </c>
      <c r="AR13" s="238">
        <v>180</v>
      </c>
      <c r="AS13" s="240">
        <f t="shared" si="4"/>
        <v>2074.766355140187</v>
      </c>
      <c r="AT13" s="268" t="s">
        <v>374</v>
      </c>
      <c r="AU13" s="288">
        <v>152900</v>
      </c>
      <c r="AV13" s="238">
        <v>939</v>
      </c>
      <c r="AW13" s="239">
        <v>2.287581699346405</v>
      </c>
      <c r="AX13" s="240">
        <v>2380</v>
      </c>
      <c r="AY13" s="290">
        <v>1.5358361774744027</v>
      </c>
      <c r="AZ13" s="238">
        <v>1155</v>
      </c>
      <c r="BA13" s="238">
        <v>1225</v>
      </c>
      <c r="BB13" s="240">
        <f t="shared" si="6"/>
        <v>15565.729234793984</v>
      </c>
      <c r="BC13" s="268" t="s">
        <v>423</v>
      </c>
      <c r="BD13" s="288">
        <v>135500</v>
      </c>
      <c r="BE13" s="238">
        <v>313</v>
      </c>
      <c r="BF13" s="239">
        <v>-0.3184713375796179</v>
      </c>
      <c r="BG13" s="240">
        <v>637</v>
      </c>
      <c r="BH13" s="241">
        <v>0.631911532385466</v>
      </c>
      <c r="BI13" s="238">
        <v>330</v>
      </c>
      <c r="BJ13" s="238">
        <v>307</v>
      </c>
      <c r="BK13" s="240">
        <f t="shared" si="5"/>
        <v>4701.10701107011</v>
      </c>
      <c r="BL13" s="268" t="s">
        <v>427</v>
      </c>
      <c r="BM13" s="288">
        <v>393400</v>
      </c>
      <c r="BN13" s="238">
        <v>2110</v>
      </c>
      <c r="BO13" s="239">
        <v>0.8122312470138557</v>
      </c>
      <c r="BP13" s="240">
        <v>4825</v>
      </c>
      <c r="BQ13" s="290">
        <v>-0.24808765763903248</v>
      </c>
      <c r="BR13" s="238">
        <v>2330</v>
      </c>
      <c r="BS13" s="238">
        <v>2495</v>
      </c>
      <c r="BT13" s="240">
        <f t="shared" si="7"/>
        <v>12264.870360955769</v>
      </c>
    </row>
    <row r="14" spans="1:72" ht="21" customHeight="1">
      <c r="A14" s="268" t="s">
        <v>327</v>
      </c>
      <c r="B14" s="288">
        <v>158500</v>
      </c>
      <c r="C14" s="291">
        <v>835</v>
      </c>
      <c r="D14" s="292">
        <v>-2.453271028037383</v>
      </c>
      <c r="E14" s="291">
        <v>1879</v>
      </c>
      <c r="F14" s="292">
        <v>-3.2938754503345344</v>
      </c>
      <c r="G14" s="291">
        <v>863</v>
      </c>
      <c r="H14" s="291">
        <v>1016</v>
      </c>
      <c r="I14" s="240">
        <f t="shared" si="1"/>
        <v>11854.889589905362</v>
      </c>
      <c r="J14" s="268" t="s">
        <v>347</v>
      </c>
      <c r="K14" s="288">
        <v>107300</v>
      </c>
      <c r="L14" s="238">
        <v>747</v>
      </c>
      <c r="M14" s="289">
        <v>5.063291139240507</v>
      </c>
      <c r="N14" s="240">
        <v>1398</v>
      </c>
      <c r="O14" s="290">
        <v>3.1734317343173433</v>
      </c>
      <c r="P14" s="238">
        <v>641</v>
      </c>
      <c r="Q14" s="238">
        <v>757</v>
      </c>
      <c r="R14" s="240">
        <f t="shared" si="0"/>
        <v>13028.890959925442</v>
      </c>
      <c r="S14" s="268" t="s">
        <v>407</v>
      </c>
      <c r="T14" s="288">
        <v>150800</v>
      </c>
      <c r="U14" s="238">
        <v>852</v>
      </c>
      <c r="V14" s="289">
        <v>3.3980582524271843</v>
      </c>
      <c r="W14" s="240">
        <v>2125</v>
      </c>
      <c r="X14" s="290">
        <v>2.114368092263335</v>
      </c>
      <c r="Y14" s="238">
        <v>1053</v>
      </c>
      <c r="Z14" s="238">
        <v>1072</v>
      </c>
      <c r="AA14" s="240">
        <f t="shared" si="2"/>
        <v>14091.511936339522</v>
      </c>
      <c r="AB14" s="268" t="s">
        <v>71</v>
      </c>
      <c r="AC14" s="288">
        <v>157400</v>
      </c>
      <c r="AD14" s="238">
        <v>813</v>
      </c>
      <c r="AE14" s="289">
        <v>2.135678391959799</v>
      </c>
      <c r="AF14" s="240">
        <v>2178</v>
      </c>
      <c r="AG14" s="290">
        <v>-0.27472527472527475</v>
      </c>
      <c r="AH14" s="238">
        <v>1045</v>
      </c>
      <c r="AI14" s="238">
        <v>1133</v>
      </c>
      <c r="AJ14" s="240">
        <f t="shared" si="3"/>
        <v>13837.35705209657</v>
      </c>
      <c r="AK14" s="268" t="s">
        <v>72</v>
      </c>
      <c r="AL14" s="288">
        <v>79700</v>
      </c>
      <c r="AM14" s="238">
        <v>621</v>
      </c>
      <c r="AN14" s="239">
        <v>2.9850746268656714</v>
      </c>
      <c r="AO14" s="240">
        <v>1122</v>
      </c>
      <c r="AP14" s="241">
        <v>2.3722627737226274</v>
      </c>
      <c r="AQ14" s="238">
        <v>546</v>
      </c>
      <c r="AR14" s="238">
        <v>576</v>
      </c>
      <c r="AS14" s="240">
        <f t="shared" si="4"/>
        <v>14077.791718946048</v>
      </c>
      <c r="AT14" s="268" t="s">
        <v>388</v>
      </c>
      <c r="AU14" s="288">
        <v>162700</v>
      </c>
      <c r="AV14" s="238">
        <v>898</v>
      </c>
      <c r="AW14" s="239">
        <v>0.672645739910314</v>
      </c>
      <c r="AX14" s="240">
        <v>2276</v>
      </c>
      <c r="AY14" s="290">
        <v>0.44130626654898497</v>
      </c>
      <c r="AZ14" s="238">
        <v>1088</v>
      </c>
      <c r="BA14" s="238">
        <v>1188</v>
      </c>
      <c r="BB14" s="240">
        <f t="shared" si="6"/>
        <v>13988.936693300553</v>
      </c>
      <c r="BC14" s="268" t="s">
        <v>420</v>
      </c>
      <c r="BD14" s="288">
        <v>21100</v>
      </c>
      <c r="BE14" s="238">
        <v>74</v>
      </c>
      <c r="BF14" s="239">
        <v>0</v>
      </c>
      <c r="BG14" s="240">
        <v>161</v>
      </c>
      <c r="BH14" s="241">
        <v>-3.592814371257485</v>
      </c>
      <c r="BI14" s="238">
        <v>82</v>
      </c>
      <c r="BJ14" s="238">
        <v>79</v>
      </c>
      <c r="BK14" s="240">
        <f t="shared" si="5"/>
        <v>7630.331753554502</v>
      </c>
      <c r="BL14" s="268" t="s">
        <v>73</v>
      </c>
      <c r="BM14" s="288">
        <v>284900</v>
      </c>
      <c r="BN14" s="238">
        <v>1592</v>
      </c>
      <c r="BO14" s="239">
        <v>1.2078830260648443</v>
      </c>
      <c r="BP14" s="240">
        <v>3592</v>
      </c>
      <c r="BQ14" s="290">
        <v>-0.6911805363560962</v>
      </c>
      <c r="BR14" s="238">
        <v>1697</v>
      </c>
      <c r="BS14" s="238">
        <v>1895</v>
      </c>
      <c r="BT14" s="240">
        <f t="shared" si="7"/>
        <v>12607.932607932607</v>
      </c>
    </row>
    <row r="15" spans="1:72" ht="21" customHeight="1">
      <c r="A15" s="268" t="s">
        <v>331</v>
      </c>
      <c r="B15" s="288">
        <v>291800</v>
      </c>
      <c r="C15" s="291">
        <v>454</v>
      </c>
      <c r="D15" s="292">
        <v>1.5659955257270695</v>
      </c>
      <c r="E15" s="291">
        <v>1051</v>
      </c>
      <c r="F15" s="292">
        <v>0.09523809523809523</v>
      </c>
      <c r="G15" s="291">
        <v>482</v>
      </c>
      <c r="H15" s="291">
        <v>569</v>
      </c>
      <c r="I15" s="240">
        <f t="shared" si="1"/>
        <v>3601.7820424948595</v>
      </c>
      <c r="J15" s="268" t="s">
        <v>343</v>
      </c>
      <c r="K15" s="288">
        <v>169200</v>
      </c>
      <c r="L15" s="238">
        <v>1165</v>
      </c>
      <c r="M15" s="289">
        <v>0.7785467128027681</v>
      </c>
      <c r="N15" s="240">
        <v>2708</v>
      </c>
      <c r="O15" s="290">
        <v>1.8045112781954888</v>
      </c>
      <c r="P15" s="238">
        <v>1293</v>
      </c>
      <c r="Q15" s="238">
        <v>1415</v>
      </c>
      <c r="R15" s="240">
        <f t="shared" si="0"/>
        <v>16004.728132387707</v>
      </c>
      <c r="S15" s="268" t="s">
        <v>74</v>
      </c>
      <c r="T15" s="288">
        <v>100200</v>
      </c>
      <c r="U15" s="238">
        <v>581</v>
      </c>
      <c r="V15" s="289">
        <v>1.5734265734265735</v>
      </c>
      <c r="W15" s="240">
        <v>1667</v>
      </c>
      <c r="X15" s="290">
        <v>0.48221820373719104</v>
      </c>
      <c r="Y15" s="238">
        <v>850</v>
      </c>
      <c r="Z15" s="238">
        <v>817</v>
      </c>
      <c r="AA15" s="240">
        <f t="shared" si="2"/>
        <v>16636.72654690619</v>
      </c>
      <c r="AB15" s="268" t="s">
        <v>75</v>
      </c>
      <c r="AC15" s="288">
        <v>3246200</v>
      </c>
      <c r="AD15" s="238">
        <v>48</v>
      </c>
      <c r="AE15" s="289">
        <v>0</v>
      </c>
      <c r="AF15" s="240">
        <v>88</v>
      </c>
      <c r="AG15" s="290">
        <v>0</v>
      </c>
      <c r="AH15" s="238">
        <v>41</v>
      </c>
      <c r="AI15" s="238">
        <v>47</v>
      </c>
      <c r="AJ15" s="240">
        <f t="shared" si="3"/>
        <v>27.108619308730205</v>
      </c>
      <c r="AK15" s="268" t="s">
        <v>76</v>
      </c>
      <c r="AL15" s="288">
        <v>151400</v>
      </c>
      <c r="AM15" s="238">
        <v>638</v>
      </c>
      <c r="AN15" s="239">
        <v>0.7898894154818324</v>
      </c>
      <c r="AO15" s="240">
        <v>1677</v>
      </c>
      <c r="AP15" s="241">
        <v>1.4519056261343013</v>
      </c>
      <c r="AQ15" s="238">
        <v>804</v>
      </c>
      <c r="AR15" s="238">
        <v>873</v>
      </c>
      <c r="AS15" s="240">
        <f t="shared" si="4"/>
        <v>11076.618229854688</v>
      </c>
      <c r="AT15" s="268" t="s">
        <v>399</v>
      </c>
      <c r="AU15" s="288">
        <v>135100</v>
      </c>
      <c r="AV15" s="238">
        <v>1450</v>
      </c>
      <c r="AW15" s="239">
        <v>-0.616860863605209</v>
      </c>
      <c r="AX15" s="240">
        <v>3667</v>
      </c>
      <c r="AY15" s="290">
        <v>-0.5963675792897805</v>
      </c>
      <c r="AZ15" s="238">
        <v>1768</v>
      </c>
      <c r="BA15" s="238">
        <v>1899</v>
      </c>
      <c r="BB15" s="240">
        <f t="shared" si="6"/>
        <v>27142.85714285714</v>
      </c>
      <c r="BC15" s="268" t="s">
        <v>442</v>
      </c>
      <c r="BD15" s="288">
        <v>120800</v>
      </c>
      <c r="BE15" s="238">
        <v>201</v>
      </c>
      <c r="BF15" s="239">
        <v>3.076923076923077</v>
      </c>
      <c r="BG15" s="240">
        <v>364</v>
      </c>
      <c r="BH15" s="241">
        <v>2.535211267605634</v>
      </c>
      <c r="BI15" s="238">
        <v>207</v>
      </c>
      <c r="BJ15" s="238">
        <v>157</v>
      </c>
      <c r="BK15" s="240">
        <f t="shared" si="5"/>
        <v>3013.245033112583</v>
      </c>
      <c r="BL15" s="268" t="s">
        <v>446</v>
      </c>
      <c r="BM15" s="288">
        <v>113900</v>
      </c>
      <c r="BN15" s="238">
        <v>659</v>
      </c>
      <c r="BO15" s="239">
        <v>0</v>
      </c>
      <c r="BP15" s="240">
        <v>1269</v>
      </c>
      <c r="BQ15" s="290">
        <v>-2.083333333333333</v>
      </c>
      <c r="BR15" s="238">
        <v>618</v>
      </c>
      <c r="BS15" s="238">
        <v>651</v>
      </c>
      <c r="BT15" s="240">
        <f t="shared" si="7"/>
        <v>11141.352063213344</v>
      </c>
    </row>
    <row r="16" spans="1:72" ht="21" customHeight="1">
      <c r="A16" s="268" t="s">
        <v>335</v>
      </c>
      <c r="B16" s="288">
        <v>283000</v>
      </c>
      <c r="C16" s="291">
        <v>778</v>
      </c>
      <c r="D16" s="292">
        <v>2.099737532808399</v>
      </c>
      <c r="E16" s="291">
        <v>1568</v>
      </c>
      <c r="F16" s="292">
        <v>1.3574660633484164</v>
      </c>
      <c r="G16" s="291">
        <v>706</v>
      </c>
      <c r="H16" s="291">
        <v>862</v>
      </c>
      <c r="I16" s="240">
        <f t="shared" si="1"/>
        <v>5540.636042402827</v>
      </c>
      <c r="J16" s="268" t="s">
        <v>80</v>
      </c>
      <c r="K16" s="288">
        <v>87100</v>
      </c>
      <c r="L16" s="238">
        <v>599</v>
      </c>
      <c r="M16" s="289">
        <v>2.218430034129693</v>
      </c>
      <c r="N16" s="240">
        <v>1204</v>
      </c>
      <c r="O16" s="290">
        <v>4.332755632582322</v>
      </c>
      <c r="P16" s="238">
        <v>626</v>
      </c>
      <c r="Q16" s="238">
        <v>578</v>
      </c>
      <c r="R16" s="240">
        <f t="shared" si="0"/>
        <v>13823.191733639494</v>
      </c>
      <c r="S16" s="268" t="s">
        <v>77</v>
      </c>
      <c r="T16" s="288">
        <v>123900</v>
      </c>
      <c r="U16" s="238">
        <v>335</v>
      </c>
      <c r="V16" s="289">
        <v>-2.046783625730994</v>
      </c>
      <c r="W16" s="240">
        <v>580</v>
      </c>
      <c r="X16" s="290">
        <v>-2.1922428330522767</v>
      </c>
      <c r="Y16" s="238">
        <v>309</v>
      </c>
      <c r="Z16" s="238">
        <v>271</v>
      </c>
      <c r="AA16" s="240">
        <f t="shared" si="2"/>
        <v>4681.194511702986</v>
      </c>
      <c r="AB16" s="268" t="s">
        <v>78</v>
      </c>
      <c r="AC16" s="288">
        <v>26000</v>
      </c>
      <c r="AD16" s="238">
        <v>245</v>
      </c>
      <c r="AE16" s="289">
        <v>-1.6064257028112447</v>
      </c>
      <c r="AF16" s="240">
        <v>370</v>
      </c>
      <c r="AG16" s="290">
        <v>-1.5957446808510638</v>
      </c>
      <c r="AH16" s="238">
        <v>143</v>
      </c>
      <c r="AI16" s="238">
        <v>227</v>
      </c>
      <c r="AJ16" s="240">
        <f t="shared" si="3"/>
        <v>14230.76923076923</v>
      </c>
      <c r="AK16" s="268" t="s">
        <v>365</v>
      </c>
      <c r="AL16" s="288">
        <v>116900</v>
      </c>
      <c r="AM16" s="238">
        <v>623</v>
      </c>
      <c r="AN16" s="239">
        <v>-2.65625</v>
      </c>
      <c r="AO16" s="240">
        <v>1009</v>
      </c>
      <c r="AP16" s="241">
        <v>-2.606177606177606</v>
      </c>
      <c r="AQ16" s="238">
        <v>455</v>
      </c>
      <c r="AR16" s="238">
        <v>554</v>
      </c>
      <c r="AS16" s="240">
        <f t="shared" si="4"/>
        <v>8631.30881094953</v>
      </c>
      <c r="AT16" s="268" t="s">
        <v>79</v>
      </c>
      <c r="AU16" s="288">
        <v>173700</v>
      </c>
      <c r="AV16" s="238">
        <v>519</v>
      </c>
      <c r="AW16" s="239">
        <v>1.5655577299412915</v>
      </c>
      <c r="AX16" s="240">
        <v>985</v>
      </c>
      <c r="AY16" s="290">
        <v>-0.10141987829614604</v>
      </c>
      <c r="AZ16" s="238">
        <v>507</v>
      </c>
      <c r="BA16" s="238">
        <v>478</v>
      </c>
      <c r="BB16" s="240">
        <f t="shared" si="6"/>
        <v>5670.696603339091</v>
      </c>
      <c r="BC16" s="268" t="s">
        <v>436</v>
      </c>
      <c r="BD16" s="288">
        <v>197200</v>
      </c>
      <c r="BE16" s="238">
        <v>265</v>
      </c>
      <c r="BF16" s="239">
        <v>-1.486988847583643</v>
      </c>
      <c r="BG16" s="240">
        <v>579</v>
      </c>
      <c r="BH16" s="241">
        <v>-2.030456852791878</v>
      </c>
      <c r="BI16" s="238">
        <v>283</v>
      </c>
      <c r="BJ16" s="238">
        <v>296</v>
      </c>
      <c r="BK16" s="240">
        <f t="shared" si="5"/>
        <v>2936.105476673428</v>
      </c>
      <c r="BL16" s="268" t="s">
        <v>440</v>
      </c>
      <c r="BM16" s="288">
        <v>110600</v>
      </c>
      <c r="BN16" s="238">
        <v>591</v>
      </c>
      <c r="BO16" s="239">
        <v>8.241758241758241</v>
      </c>
      <c r="BP16" s="240">
        <v>1248</v>
      </c>
      <c r="BQ16" s="290">
        <v>6.666666666666667</v>
      </c>
      <c r="BR16" s="238">
        <v>588</v>
      </c>
      <c r="BS16" s="238">
        <v>660</v>
      </c>
      <c r="BT16" s="240">
        <f t="shared" si="7"/>
        <v>11283.905967450271</v>
      </c>
    </row>
    <row r="17" spans="1:72" ht="21" customHeight="1">
      <c r="A17" s="268" t="s">
        <v>83</v>
      </c>
      <c r="B17" s="288">
        <v>239600</v>
      </c>
      <c r="C17" s="291">
        <v>937</v>
      </c>
      <c r="D17" s="292">
        <v>0.5364806866952789</v>
      </c>
      <c r="E17" s="291">
        <v>2226</v>
      </c>
      <c r="F17" s="292">
        <v>-0.044903457566232596</v>
      </c>
      <c r="G17" s="291">
        <v>1069</v>
      </c>
      <c r="H17" s="291">
        <v>1157</v>
      </c>
      <c r="I17" s="240">
        <f t="shared" si="1"/>
        <v>9290.484140233722</v>
      </c>
      <c r="J17" s="268" t="s">
        <v>84</v>
      </c>
      <c r="K17" s="288">
        <v>78900</v>
      </c>
      <c r="L17" s="238">
        <v>1073</v>
      </c>
      <c r="M17" s="289">
        <v>-0.2788104089219331</v>
      </c>
      <c r="N17" s="240">
        <v>2910</v>
      </c>
      <c r="O17" s="290">
        <v>-1.7223910840932117</v>
      </c>
      <c r="P17" s="238">
        <v>1409</v>
      </c>
      <c r="Q17" s="238">
        <v>1501</v>
      </c>
      <c r="R17" s="240">
        <f t="shared" si="0"/>
        <v>36882.129277566535</v>
      </c>
      <c r="S17" s="268" t="s">
        <v>373</v>
      </c>
      <c r="T17" s="288">
        <v>159200</v>
      </c>
      <c r="U17" s="238">
        <v>1637</v>
      </c>
      <c r="V17" s="289">
        <v>0.6765067650676507</v>
      </c>
      <c r="W17" s="240">
        <v>3734</v>
      </c>
      <c r="X17" s="290">
        <v>0.9734991887506761</v>
      </c>
      <c r="Y17" s="238">
        <v>1722</v>
      </c>
      <c r="Z17" s="238">
        <v>2012</v>
      </c>
      <c r="AA17" s="240">
        <f t="shared" si="2"/>
        <v>23454.773869346736</v>
      </c>
      <c r="AB17" s="268" t="s">
        <v>81</v>
      </c>
      <c r="AC17" s="288">
        <v>125700</v>
      </c>
      <c r="AD17" s="238">
        <v>991</v>
      </c>
      <c r="AE17" s="289">
        <v>1.8499486125385407</v>
      </c>
      <c r="AF17" s="240">
        <v>2583</v>
      </c>
      <c r="AG17" s="290">
        <v>1.2147335423197492</v>
      </c>
      <c r="AH17" s="238">
        <v>1218</v>
      </c>
      <c r="AI17" s="238">
        <v>1365</v>
      </c>
      <c r="AJ17" s="240">
        <f t="shared" si="3"/>
        <v>20548.926014319808</v>
      </c>
      <c r="AK17" s="268" t="s">
        <v>379</v>
      </c>
      <c r="AL17" s="288">
        <v>136800</v>
      </c>
      <c r="AM17" s="238">
        <v>1029</v>
      </c>
      <c r="AN17" s="239">
        <v>-2.4644549763033177</v>
      </c>
      <c r="AO17" s="240">
        <v>1833</v>
      </c>
      <c r="AP17" s="241">
        <v>-3.577064702788006</v>
      </c>
      <c r="AQ17" s="238">
        <v>826</v>
      </c>
      <c r="AR17" s="238">
        <v>1007</v>
      </c>
      <c r="AS17" s="240">
        <f t="shared" si="4"/>
        <v>13399.122807017544</v>
      </c>
      <c r="AT17" s="268" t="s">
        <v>82</v>
      </c>
      <c r="AU17" s="288">
        <v>157800</v>
      </c>
      <c r="AV17" s="238">
        <v>1301</v>
      </c>
      <c r="AW17" s="239">
        <v>-1.4393939393939394</v>
      </c>
      <c r="AX17" s="240">
        <v>2636</v>
      </c>
      <c r="AY17" s="290">
        <v>-1.7883755588673622</v>
      </c>
      <c r="AZ17" s="238">
        <v>1292</v>
      </c>
      <c r="BA17" s="238">
        <v>1344</v>
      </c>
      <c r="BB17" s="240">
        <f t="shared" si="6"/>
        <v>16704.68948035488</v>
      </c>
      <c r="BC17" s="268" t="s">
        <v>430</v>
      </c>
      <c r="BD17" s="288">
        <v>177600</v>
      </c>
      <c r="BE17" s="238">
        <v>557</v>
      </c>
      <c r="BF17" s="239">
        <v>0.5415162454873645</v>
      </c>
      <c r="BG17" s="240">
        <v>1050</v>
      </c>
      <c r="BH17" s="241">
        <v>-0.84985835694051</v>
      </c>
      <c r="BI17" s="238">
        <v>535</v>
      </c>
      <c r="BJ17" s="238">
        <v>515</v>
      </c>
      <c r="BK17" s="240">
        <f t="shared" si="5"/>
        <v>5912.1621621621625</v>
      </c>
      <c r="BL17" s="268" t="s">
        <v>434</v>
      </c>
      <c r="BM17" s="288">
        <v>266300</v>
      </c>
      <c r="BN17" s="238">
        <v>1340</v>
      </c>
      <c r="BO17" s="239">
        <v>-0.2976190476190476</v>
      </c>
      <c r="BP17" s="240">
        <v>2911</v>
      </c>
      <c r="BQ17" s="290">
        <v>-0.8177172061328791</v>
      </c>
      <c r="BR17" s="238">
        <v>1429</v>
      </c>
      <c r="BS17" s="238">
        <v>1482</v>
      </c>
      <c r="BT17" s="240">
        <f t="shared" si="7"/>
        <v>10931.280510702214</v>
      </c>
    </row>
    <row r="18" spans="1:72" ht="21" customHeight="1">
      <c r="A18" s="268" t="s">
        <v>86</v>
      </c>
      <c r="B18" s="288">
        <v>68300</v>
      </c>
      <c r="C18" s="291">
        <v>734</v>
      </c>
      <c r="D18" s="292">
        <v>1.9444444444444444</v>
      </c>
      <c r="E18" s="291">
        <v>1278</v>
      </c>
      <c r="F18" s="292">
        <v>-0.234192037470726</v>
      </c>
      <c r="G18" s="291">
        <v>573</v>
      </c>
      <c r="H18" s="291">
        <v>705</v>
      </c>
      <c r="I18" s="240">
        <f t="shared" si="1"/>
        <v>18711.566617862372</v>
      </c>
      <c r="J18" s="268" t="s">
        <v>87</v>
      </c>
      <c r="K18" s="288">
        <v>212500</v>
      </c>
      <c r="L18" s="238">
        <v>1302</v>
      </c>
      <c r="M18" s="289">
        <v>0.15384615384615385</v>
      </c>
      <c r="N18" s="240">
        <v>3397</v>
      </c>
      <c r="O18" s="290">
        <v>-0.14697236919459142</v>
      </c>
      <c r="P18" s="238">
        <v>1687</v>
      </c>
      <c r="Q18" s="238">
        <v>1710</v>
      </c>
      <c r="R18" s="240">
        <f t="shared" si="0"/>
        <v>15985.882352941177</v>
      </c>
      <c r="S18" s="268" t="s">
        <v>387</v>
      </c>
      <c r="T18" s="288">
        <v>91500</v>
      </c>
      <c r="U18" s="238">
        <v>927</v>
      </c>
      <c r="V18" s="289">
        <v>0</v>
      </c>
      <c r="W18" s="240">
        <v>2012</v>
      </c>
      <c r="X18" s="290">
        <v>0</v>
      </c>
      <c r="Y18" s="238">
        <v>887</v>
      </c>
      <c r="Z18" s="238">
        <v>1125</v>
      </c>
      <c r="AA18" s="240">
        <f t="shared" si="2"/>
        <v>21989.071038251368</v>
      </c>
      <c r="AB18" s="268" t="s">
        <v>368</v>
      </c>
      <c r="AC18" s="288">
        <v>172600</v>
      </c>
      <c r="AD18" s="238">
        <v>1054</v>
      </c>
      <c r="AE18" s="289">
        <v>0.0949667616334283</v>
      </c>
      <c r="AF18" s="240">
        <v>2487</v>
      </c>
      <c r="AG18" s="290">
        <v>-0.7581803671189146</v>
      </c>
      <c r="AH18" s="238">
        <v>1212</v>
      </c>
      <c r="AI18" s="238">
        <v>1275</v>
      </c>
      <c r="AJ18" s="240">
        <f t="shared" si="3"/>
        <v>14409.038238702202</v>
      </c>
      <c r="AK18" s="268" t="s">
        <v>392</v>
      </c>
      <c r="AL18" s="288">
        <v>108600</v>
      </c>
      <c r="AM18" s="238">
        <v>791</v>
      </c>
      <c r="AN18" s="239">
        <v>-2.586206896551724</v>
      </c>
      <c r="AO18" s="240">
        <v>1464</v>
      </c>
      <c r="AP18" s="241">
        <v>-3.620803159973667</v>
      </c>
      <c r="AQ18" s="238">
        <v>647</v>
      </c>
      <c r="AR18" s="238">
        <v>817</v>
      </c>
      <c r="AS18" s="240">
        <f t="shared" si="4"/>
        <v>13480.662983425414</v>
      </c>
      <c r="AT18" s="268" t="s">
        <v>85</v>
      </c>
      <c r="AU18" s="288">
        <v>113900</v>
      </c>
      <c r="AV18" s="245" t="s">
        <v>468</v>
      </c>
      <c r="AW18" s="242" t="s">
        <v>468</v>
      </c>
      <c r="AX18" s="243" t="s">
        <v>468</v>
      </c>
      <c r="AY18" s="324" t="s">
        <v>468</v>
      </c>
      <c r="AZ18" s="245" t="s">
        <v>468</v>
      </c>
      <c r="BA18" s="245" t="s">
        <v>468</v>
      </c>
      <c r="BB18" s="245" t="s">
        <v>468</v>
      </c>
      <c r="BC18" s="268" t="s">
        <v>424</v>
      </c>
      <c r="BD18" s="288">
        <v>315500</v>
      </c>
      <c r="BE18" s="238">
        <v>354</v>
      </c>
      <c r="BF18" s="239">
        <v>21.649484536082475</v>
      </c>
      <c r="BG18" s="240">
        <v>856</v>
      </c>
      <c r="BH18" s="241">
        <v>30.48780487804878</v>
      </c>
      <c r="BI18" s="238">
        <v>435</v>
      </c>
      <c r="BJ18" s="238">
        <v>421</v>
      </c>
      <c r="BK18" s="240">
        <f t="shared" si="5"/>
        <v>2713.153724247227</v>
      </c>
      <c r="BL18" s="268" t="s">
        <v>428</v>
      </c>
      <c r="BM18" s="288">
        <v>160700</v>
      </c>
      <c r="BN18" s="238">
        <v>943</v>
      </c>
      <c r="BO18" s="239">
        <v>2.7233115468409586</v>
      </c>
      <c r="BP18" s="240">
        <v>2130</v>
      </c>
      <c r="BQ18" s="290">
        <v>2.5517573423206548</v>
      </c>
      <c r="BR18" s="238">
        <v>1045</v>
      </c>
      <c r="BS18" s="238">
        <v>1085</v>
      </c>
      <c r="BT18" s="240">
        <f t="shared" si="7"/>
        <v>13254.511512134412</v>
      </c>
    </row>
    <row r="19" spans="1:72" ht="21" customHeight="1" thickBot="1">
      <c r="A19" s="268" t="s">
        <v>323</v>
      </c>
      <c r="B19" s="288">
        <v>106800</v>
      </c>
      <c r="C19" s="291">
        <v>624</v>
      </c>
      <c r="D19" s="292">
        <v>-0.3194888178913738</v>
      </c>
      <c r="E19" s="291">
        <v>1076</v>
      </c>
      <c r="F19" s="292">
        <v>-1.2844036697247707</v>
      </c>
      <c r="G19" s="291">
        <v>536</v>
      </c>
      <c r="H19" s="291">
        <v>540</v>
      </c>
      <c r="I19" s="240">
        <f t="shared" si="1"/>
        <v>10074.9063670412</v>
      </c>
      <c r="J19" s="268" t="s">
        <v>90</v>
      </c>
      <c r="K19" s="288">
        <v>167600</v>
      </c>
      <c r="L19" s="238">
        <v>286</v>
      </c>
      <c r="M19" s="289">
        <v>-0.6944444444444444</v>
      </c>
      <c r="N19" s="240">
        <v>632</v>
      </c>
      <c r="O19" s="290">
        <v>-1.40405616224649</v>
      </c>
      <c r="P19" s="238">
        <v>311</v>
      </c>
      <c r="Q19" s="238">
        <v>321</v>
      </c>
      <c r="R19" s="240">
        <f t="shared" si="0"/>
        <v>3770.883054892601</v>
      </c>
      <c r="S19" s="268" t="s">
        <v>398</v>
      </c>
      <c r="T19" s="288">
        <v>142000</v>
      </c>
      <c r="U19" s="238">
        <v>187</v>
      </c>
      <c r="V19" s="289">
        <v>-2.604166666666667</v>
      </c>
      <c r="W19" s="240">
        <v>462</v>
      </c>
      <c r="X19" s="290">
        <v>-3.3472803347280333</v>
      </c>
      <c r="Y19" s="238">
        <v>221</v>
      </c>
      <c r="Z19" s="238">
        <v>241</v>
      </c>
      <c r="AA19" s="240">
        <f t="shared" si="2"/>
        <v>3253.5211267605637</v>
      </c>
      <c r="AB19" s="268" t="s">
        <v>382</v>
      </c>
      <c r="AC19" s="288">
        <v>66100</v>
      </c>
      <c r="AD19" s="238">
        <v>630</v>
      </c>
      <c r="AE19" s="289">
        <v>-0.6309148264984227</v>
      </c>
      <c r="AF19" s="240">
        <v>1632</v>
      </c>
      <c r="AG19" s="290">
        <v>0.1841620626151013</v>
      </c>
      <c r="AH19" s="238">
        <v>755</v>
      </c>
      <c r="AI19" s="238">
        <v>877</v>
      </c>
      <c r="AJ19" s="240">
        <f t="shared" si="3"/>
        <v>24689.863842662635</v>
      </c>
      <c r="AK19" s="268" t="s">
        <v>403</v>
      </c>
      <c r="AL19" s="288">
        <v>124600</v>
      </c>
      <c r="AM19" s="238">
        <v>1224</v>
      </c>
      <c r="AN19" s="239">
        <v>6.620209059233449</v>
      </c>
      <c r="AO19" s="240">
        <v>2805</v>
      </c>
      <c r="AP19" s="241">
        <v>7.224770642201834</v>
      </c>
      <c r="AQ19" s="238">
        <v>1340</v>
      </c>
      <c r="AR19" s="238">
        <v>1465</v>
      </c>
      <c r="AS19" s="240">
        <f t="shared" si="4"/>
        <v>22512.038523274477</v>
      </c>
      <c r="AT19" s="268" t="s">
        <v>88</v>
      </c>
      <c r="AU19" s="288">
        <v>193800</v>
      </c>
      <c r="AV19" s="238">
        <v>2288</v>
      </c>
      <c r="AW19" s="239">
        <v>2.5089605734767026</v>
      </c>
      <c r="AX19" s="240">
        <v>3846</v>
      </c>
      <c r="AY19" s="290">
        <v>1.9618239660657475</v>
      </c>
      <c r="AZ19" s="238">
        <v>1927</v>
      </c>
      <c r="BA19" s="238">
        <v>1919</v>
      </c>
      <c r="BB19" s="240">
        <f t="shared" si="6"/>
        <v>19845.20123839009</v>
      </c>
      <c r="BC19" s="268" t="s">
        <v>421</v>
      </c>
      <c r="BD19" s="288">
        <v>295800</v>
      </c>
      <c r="BE19" s="238">
        <v>1248</v>
      </c>
      <c r="BF19" s="239">
        <v>2.2950819672131146</v>
      </c>
      <c r="BG19" s="240">
        <v>2662</v>
      </c>
      <c r="BH19" s="241">
        <v>4.147104851330203</v>
      </c>
      <c r="BI19" s="238">
        <v>1367</v>
      </c>
      <c r="BJ19" s="238">
        <v>1295</v>
      </c>
      <c r="BK19" s="240">
        <f t="shared" si="5"/>
        <v>8999.323867478026</v>
      </c>
      <c r="BL19" s="268" t="s">
        <v>89</v>
      </c>
      <c r="BM19" s="288">
        <v>353200</v>
      </c>
      <c r="BN19" s="238">
        <v>513</v>
      </c>
      <c r="BO19" s="239">
        <v>5.122950819672131</v>
      </c>
      <c r="BP19" s="240">
        <v>1029</v>
      </c>
      <c r="BQ19" s="290">
        <v>2.694610778443114</v>
      </c>
      <c r="BR19" s="238">
        <v>553</v>
      </c>
      <c r="BS19" s="238">
        <v>476</v>
      </c>
      <c r="BT19" s="240">
        <f t="shared" si="7"/>
        <v>2913.3635334088335</v>
      </c>
    </row>
    <row r="20" spans="1:72" ht="21" customHeight="1">
      <c r="A20" s="268" t="s">
        <v>328</v>
      </c>
      <c r="B20" s="288">
        <v>130100</v>
      </c>
      <c r="C20" s="291">
        <v>930</v>
      </c>
      <c r="D20" s="292">
        <v>0.21551724137931033</v>
      </c>
      <c r="E20" s="291">
        <v>1746</v>
      </c>
      <c r="F20" s="292">
        <v>-0.2285714285714286</v>
      </c>
      <c r="G20" s="291">
        <v>845</v>
      </c>
      <c r="H20" s="291">
        <v>901</v>
      </c>
      <c r="I20" s="240">
        <f t="shared" si="1"/>
        <v>13420.44581091468</v>
      </c>
      <c r="J20" s="268" t="s">
        <v>94</v>
      </c>
      <c r="K20" s="288">
        <v>304700</v>
      </c>
      <c r="L20" s="238">
        <v>1086</v>
      </c>
      <c r="M20" s="289">
        <v>-0.9124087591240875</v>
      </c>
      <c r="N20" s="240">
        <v>2085</v>
      </c>
      <c r="O20" s="290">
        <v>-2.842497670083877</v>
      </c>
      <c r="P20" s="238">
        <v>887</v>
      </c>
      <c r="Q20" s="238">
        <v>1198</v>
      </c>
      <c r="R20" s="240">
        <f t="shared" si="0"/>
        <v>6842.796192976699</v>
      </c>
      <c r="S20" s="268" t="s">
        <v>408</v>
      </c>
      <c r="T20" s="288">
        <v>181300</v>
      </c>
      <c r="U20" s="238">
        <v>390</v>
      </c>
      <c r="V20" s="289">
        <v>1.0362694300518136</v>
      </c>
      <c r="W20" s="240">
        <v>1093</v>
      </c>
      <c r="X20" s="290">
        <v>2.245088868101029</v>
      </c>
      <c r="Y20" s="238">
        <v>529</v>
      </c>
      <c r="Z20" s="238">
        <v>564</v>
      </c>
      <c r="AA20" s="240">
        <f t="shared" si="2"/>
        <v>6028.6817429674575</v>
      </c>
      <c r="AB20" s="268" t="s">
        <v>91</v>
      </c>
      <c r="AC20" s="288">
        <v>131100</v>
      </c>
      <c r="AD20" s="238">
        <v>723</v>
      </c>
      <c r="AE20" s="289">
        <v>0.9776536312849162</v>
      </c>
      <c r="AF20" s="240">
        <v>1570</v>
      </c>
      <c r="AG20" s="290">
        <v>-0.31746031746031744</v>
      </c>
      <c r="AH20" s="238">
        <v>740</v>
      </c>
      <c r="AI20" s="238">
        <v>830</v>
      </c>
      <c r="AJ20" s="240">
        <f t="shared" si="3"/>
        <v>11975.591151792525</v>
      </c>
      <c r="AK20" s="268" t="s">
        <v>366</v>
      </c>
      <c r="AL20" s="288">
        <v>345100</v>
      </c>
      <c r="AM20" s="238">
        <v>2518</v>
      </c>
      <c r="AN20" s="239">
        <v>4.78568456096546</v>
      </c>
      <c r="AO20" s="240">
        <v>5096</v>
      </c>
      <c r="AP20" s="241">
        <v>3.32522303325223</v>
      </c>
      <c r="AQ20" s="238">
        <v>2542</v>
      </c>
      <c r="AR20" s="238">
        <v>2554</v>
      </c>
      <c r="AS20" s="240">
        <f t="shared" si="4"/>
        <v>14766.734279918865</v>
      </c>
      <c r="AT20" s="268" t="s">
        <v>92</v>
      </c>
      <c r="AU20" s="288">
        <v>138000</v>
      </c>
      <c r="AV20" s="238">
        <v>904</v>
      </c>
      <c r="AW20" s="239">
        <v>1.345291479820628</v>
      </c>
      <c r="AX20" s="240">
        <v>2272</v>
      </c>
      <c r="AY20" s="290">
        <v>0.4420866489832007</v>
      </c>
      <c r="AZ20" s="238">
        <v>1097</v>
      </c>
      <c r="BA20" s="238">
        <v>1175</v>
      </c>
      <c r="BB20" s="240">
        <f t="shared" si="6"/>
        <v>16463.76811594203</v>
      </c>
      <c r="BC20" s="268" t="s">
        <v>93</v>
      </c>
      <c r="BD20" s="288">
        <v>103500</v>
      </c>
      <c r="BE20" s="238">
        <v>740</v>
      </c>
      <c r="BF20" s="239">
        <v>1.5089163237311385</v>
      </c>
      <c r="BG20" s="240">
        <v>1586</v>
      </c>
      <c r="BH20" s="241">
        <v>1.5364916773367476</v>
      </c>
      <c r="BI20" s="238">
        <v>766</v>
      </c>
      <c r="BJ20" s="238">
        <v>820</v>
      </c>
      <c r="BK20" s="240">
        <f t="shared" si="5"/>
        <v>15323.671497584543</v>
      </c>
      <c r="BL20" s="293" t="s">
        <v>485</v>
      </c>
      <c r="BM20" s="294"/>
      <c r="BN20" s="294"/>
      <c r="BO20" s="294"/>
      <c r="BP20" s="294"/>
      <c r="BQ20" s="294"/>
      <c r="BR20" s="294"/>
      <c r="BS20" s="294"/>
      <c r="BT20" s="295" t="s">
        <v>296</v>
      </c>
    </row>
    <row r="21" spans="1:72" ht="21" customHeight="1">
      <c r="A21" s="268" t="s">
        <v>332</v>
      </c>
      <c r="B21" s="288">
        <v>72500</v>
      </c>
      <c r="C21" s="291">
        <v>567</v>
      </c>
      <c r="D21" s="292">
        <v>1.6129032258064515</v>
      </c>
      <c r="E21" s="291">
        <v>1162</v>
      </c>
      <c r="F21" s="292">
        <v>2.4691358024691357</v>
      </c>
      <c r="G21" s="291">
        <v>598</v>
      </c>
      <c r="H21" s="291">
        <v>564</v>
      </c>
      <c r="I21" s="240">
        <f t="shared" si="1"/>
        <v>16027.586206896553</v>
      </c>
      <c r="J21" s="268" t="s">
        <v>357</v>
      </c>
      <c r="K21" s="288">
        <v>78200</v>
      </c>
      <c r="L21" s="238">
        <v>314</v>
      </c>
      <c r="M21" s="289">
        <v>-1.257861635220126</v>
      </c>
      <c r="N21" s="240">
        <v>615</v>
      </c>
      <c r="O21" s="290">
        <v>-2.0700636942675157</v>
      </c>
      <c r="P21" s="238">
        <v>327</v>
      </c>
      <c r="Q21" s="238">
        <v>288</v>
      </c>
      <c r="R21" s="240">
        <f t="shared" si="0"/>
        <v>7864.450127877239</v>
      </c>
      <c r="S21" s="268" t="s">
        <v>414</v>
      </c>
      <c r="T21" s="288">
        <v>117400</v>
      </c>
      <c r="U21" s="238">
        <v>458</v>
      </c>
      <c r="V21" s="289">
        <v>-0.2178649237472767</v>
      </c>
      <c r="W21" s="240">
        <v>976</v>
      </c>
      <c r="X21" s="290">
        <v>-0.509683995922528</v>
      </c>
      <c r="Y21" s="238">
        <v>427</v>
      </c>
      <c r="Z21" s="238">
        <v>549</v>
      </c>
      <c r="AA21" s="240">
        <f t="shared" si="2"/>
        <v>8313.458262350938</v>
      </c>
      <c r="AB21" s="268" t="s">
        <v>369</v>
      </c>
      <c r="AC21" s="288">
        <v>175500</v>
      </c>
      <c r="AD21" s="238">
        <v>939</v>
      </c>
      <c r="AE21" s="289">
        <v>1.7334777898158178</v>
      </c>
      <c r="AF21" s="240">
        <v>1920</v>
      </c>
      <c r="AG21" s="290">
        <v>-0.8264462809917356</v>
      </c>
      <c r="AH21" s="238">
        <v>926</v>
      </c>
      <c r="AI21" s="238">
        <v>994</v>
      </c>
      <c r="AJ21" s="240">
        <f t="shared" si="3"/>
        <v>10940.17094017094</v>
      </c>
      <c r="AK21" s="268" t="s">
        <v>380</v>
      </c>
      <c r="AL21" s="288">
        <v>173700</v>
      </c>
      <c r="AM21" s="238">
        <v>1472</v>
      </c>
      <c r="AN21" s="239">
        <v>0.34083162917518744</v>
      </c>
      <c r="AO21" s="240">
        <v>3036</v>
      </c>
      <c r="AP21" s="241">
        <v>0.3968253968253968</v>
      </c>
      <c r="AQ21" s="238">
        <v>1479</v>
      </c>
      <c r="AR21" s="238">
        <v>1557</v>
      </c>
      <c r="AS21" s="240">
        <f t="shared" si="4"/>
        <v>17478.41105354059</v>
      </c>
      <c r="AT21" s="268" t="s">
        <v>362</v>
      </c>
      <c r="AU21" s="288">
        <v>166000</v>
      </c>
      <c r="AV21" s="238">
        <v>1235</v>
      </c>
      <c r="AW21" s="239">
        <v>-1.9062748212867358</v>
      </c>
      <c r="AX21" s="240">
        <v>2961</v>
      </c>
      <c r="AY21" s="290">
        <v>-1.5952143569292123</v>
      </c>
      <c r="AZ21" s="238">
        <v>1394</v>
      </c>
      <c r="BA21" s="238">
        <v>1567</v>
      </c>
      <c r="BB21" s="240">
        <f t="shared" si="6"/>
        <v>17837.349397590362</v>
      </c>
      <c r="BC21" s="268" t="s">
        <v>95</v>
      </c>
      <c r="BD21" s="288">
        <v>295800</v>
      </c>
      <c r="BE21" s="238">
        <v>1130</v>
      </c>
      <c r="BF21" s="239">
        <v>1.1638316920322291</v>
      </c>
      <c r="BG21" s="240">
        <v>2242</v>
      </c>
      <c r="BH21" s="241">
        <v>0.673551863493489</v>
      </c>
      <c r="BI21" s="238">
        <v>1057</v>
      </c>
      <c r="BJ21" s="238">
        <v>1185</v>
      </c>
      <c r="BK21" s="240">
        <f t="shared" si="5"/>
        <v>7579.445571331981</v>
      </c>
      <c r="BL21" s="267" t="s">
        <v>419</v>
      </c>
      <c r="BM21" s="240"/>
      <c r="BN21" s="240"/>
      <c r="BO21" s="240"/>
      <c r="BP21" s="240"/>
      <c r="BQ21" s="240"/>
      <c r="BR21" s="240"/>
      <c r="BS21" s="240"/>
      <c r="BT21" s="240"/>
    </row>
    <row r="22" spans="1:72" ht="21" customHeight="1">
      <c r="A22" s="268" t="s">
        <v>336</v>
      </c>
      <c r="B22" s="288">
        <v>108900</v>
      </c>
      <c r="C22" s="291">
        <v>857</v>
      </c>
      <c r="D22" s="292">
        <v>3.1287605294825513</v>
      </c>
      <c r="E22" s="291">
        <v>1793</v>
      </c>
      <c r="F22" s="292">
        <v>3.2239493379389748</v>
      </c>
      <c r="G22" s="291">
        <v>887</v>
      </c>
      <c r="H22" s="291">
        <v>906</v>
      </c>
      <c r="I22" s="240">
        <f t="shared" si="1"/>
        <v>16464.646464646463</v>
      </c>
      <c r="J22" s="268" t="s">
        <v>353</v>
      </c>
      <c r="K22" s="288">
        <v>117500</v>
      </c>
      <c r="L22" s="238">
        <v>1455</v>
      </c>
      <c r="M22" s="289">
        <v>2.536997885835095</v>
      </c>
      <c r="N22" s="240">
        <v>2904</v>
      </c>
      <c r="O22" s="290">
        <v>0.9735744089012517</v>
      </c>
      <c r="P22" s="238">
        <v>1322</v>
      </c>
      <c r="Q22" s="238">
        <v>1582</v>
      </c>
      <c r="R22" s="240">
        <f t="shared" si="0"/>
        <v>24714.893617021276</v>
      </c>
      <c r="S22" s="268" t="s">
        <v>418</v>
      </c>
      <c r="T22" s="288">
        <v>111700</v>
      </c>
      <c r="U22" s="238">
        <v>153</v>
      </c>
      <c r="V22" s="289">
        <v>0</v>
      </c>
      <c r="W22" s="240">
        <v>352</v>
      </c>
      <c r="X22" s="290">
        <v>-1.1235955056179776</v>
      </c>
      <c r="Y22" s="238">
        <v>159</v>
      </c>
      <c r="Z22" s="238">
        <v>193</v>
      </c>
      <c r="AA22" s="240">
        <f t="shared" si="2"/>
        <v>3151.29811996419</v>
      </c>
      <c r="AB22" s="268" t="s">
        <v>383</v>
      </c>
      <c r="AC22" s="288">
        <v>106900</v>
      </c>
      <c r="AD22" s="238">
        <v>456</v>
      </c>
      <c r="AE22" s="289">
        <v>1.3333333333333335</v>
      </c>
      <c r="AF22" s="240">
        <v>1118</v>
      </c>
      <c r="AG22" s="290">
        <v>2.1004566210045663</v>
      </c>
      <c r="AH22" s="238">
        <v>536</v>
      </c>
      <c r="AI22" s="238">
        <v>582</v>
      </c>
      <c r="AJ22" s="240">
        <f t="shared" si="3"/>
        <v>10458.372310570627</v>
      </c>
      <c r="AK22" s="268" t="s">
        <v>393</v>
      </c>
      <c r="AL22" s="288">
        <v>285900</v>
      </c>
      <c r="AM22" s="238">
        <v>3671</v>
      </c>
      <c r="AN22" s="239">
        <v>3.3793297662630244</v>
      </c>
      <c r="AO22" s="240">
        <v>6296</v>
      </c>
      <c r="AP22" s="241">
        <v>2.607561929595828</v>
      </c>
      <c r="AQ22" s="238">
        <v>3118</v>
      </c>
      <c r="AR22" s="238">
        <v>3178</v>
      </c>
      <c r="AS22" s="240">
        <f t="shared" si="4"/>
        <v>22021.685904162292</v>
      </c>
      <c r="AT22" s="268" t="s">
        <v>375</v>
      </c>
      <c r="AU22" s="288">
        <v>166000</v>
      </c>
      <c r="AV22" s="238">
        <v>466</v>
      </c>
      <c r="AW22" s="239">
        <v>1.3043478260869565</v>
      </c>
      <c r="AX22" s="240">
        <v>1151</v>
      </c>
      <c r="AY22" s="290">
        <v>0.2613240418118467</v>
      </c>
      <c r="AZ22" s="238">
        <v>522</v>
      </c>
      <c r="BA22" s="238">
        <v>629</v>
      </c>
      <c r="BB22" s="240">
        <f t="shared" si="6"/>
        <v>6933.734939759036</v>
      </c>
      <c r="BC22" s="268" t="s">
        <v>96</v>
      </c>
      <c r="BD22" s="288">
        <v>113400</v>
      </c>
      <c r="BE22" s="245" t="s">
        <v>468</v>
      </c>
      <c r="BF22" s="242" t="s">
        <v>468</v>
      </c>
      <c r="BG22" s="243" t="s">
        <v>468</v>
      </c>
      <c r="BH22" s="244" t="s">
        <v>468</v>
      </c>
      <c r="BI22" s="245" t="s">
        <v>468</v>
      </c>
      <c r="BJ22" s="245" t="s">
        <v>468</v>
      </c>
      <c r="BK22" s="243" t="s">
        <v>468</v>
      </c>
      <c r="BL22" s="267" t="s">
        <v>470</v>
      </c>
      <c r="BM22" s="240"/>
      <c r="BN22" s="240"/>
      <c r="BO22" s="240"/>
      <c r="BP22" s="240"/>
      <c r="BQ22" s="240"/>
      <c r="BR22" s="240"/>
      <c r="BS22" s="240"/>
      <c r="BT22" s="240"/>
    </row>
    <row r="23" spans="1:72" ht="22.5" customHeight="1">
      <c r="A23" s="268" t="s">
        <v>338</v>
      </c>
      <c r="B23" s="288">
        <v>102000</v>
      </c>
      <c r="C23" s="291">
        <v>840</v>
      </c>
      <c r="D23" s="292">
        <v>1.9417475728155338</v>
      </c>
      <c r="E23" s="291">
        <v>1539</v>
      </c>
      <c r="F23" s="292">
        <v>3.081044876088413</v>
      </c>
      <c r="G23" s="291">
        <v>741</v>
      </c>
      <c r="H23" s="291">
        <v>798</v>
      </c>
      <c r="I23" s="240">
        <f t="shared" si="1"/>
        <v>15088.235294117647</v>
      </c>
      <c r="J23" s="268" t="s">
        <v>348</v>
      </c>
      <c r="K23" s="288">
        <v>127500</v>
      </c>
      <c r="L23" s="238">
        <v>685</v>
      </c>
      <c r="M23" s="289">
        <v>2.086438152011923</v>
      </c>
      <c r="N23" s="240">
        <v>1563</v>
      </c>
      <c r="O23" s="290">
        <v>0.643915003219575</v>
      </c>
      <c r="P23" s="238">
        <v>794</v>
      </c>
      <c r="Q23" s="238">
        <v>769</v>
      </c>
      <c r="R23" s="240">
        <f t="shared" si="0"/>
        <v>12258.823529411764</v>
      </c>
      <c r="S23" s="268" t="s">
        <v>97</v>
      </c>
      <c r="T23" s="288">
        <v>165100</v>
      </c>
      <c r="U23" s="238">
        <v>816</v>
      </c>
      <c r="V23" s="289">
        <v>1.240694789081886</v>
      </c>
      <c r="W23" s="240">
        <v>2006</v>
      </c>
      <c r="X23" s="290">
        <v>0.3</v>
      </c>
      <c r="Y23" s="238">
        <v>968</v>
      </c>
      <c r="Z23" s="238">
        <v>1038</v>
      </c>
      <c r="AA23" s="240">
        <f t="shared" si="2"/>
        <v>12150.211992731678</v>
      </c>
      <c r="AB23" s="268" t="s">
        <v>395</v>
      </c>
      <c r="AC23" s="288">
        <v>177800</v>
      </c>
      <c r="AD23" s="238">
        <v>660</v>
      </c>
      <c r="AE23" s="289">
        <v>-2.0771513353115725</v>
      </c>
      <c r="AF23" s="240">
        <v>1605</v>
      </c>
      <c r="AG23" s="290">
        <v>-2.5500910746812386</v>
      </c>
      <c r="AH23" s="238">
        <v>724</v>
      </c>
      <c r="AI23" s="238">
        <v>881</v>
      </c>
      <c r="AJ23" s="240">
        <f t="shared" si="3"/>
        <v>9026.996625421823</v>
      </c>
      <c r="AK23" s="268" t="s">
        <v>367</v>
      </c>
      <c r="AL23" s="288">
        <v>199000</v>
      </c>
      <c r="AM23" s="238">
        <v>282</v>
      </c>
      <c r="AN23" s="239">
        <v>0.3558718861209964</v>
      </c>
      <c r="AO23" s="240">
        <v>708</v>
      </c>
      <c r="AP23" s="241">
        <v>-0.8403361344537815</v>
      </c>
      <c r="AQ23" s="238">
        <v>306</v>
      </c>
      <c r="AR23" s="238">
        <v>402</v>
      </c>
      <c r="AS23" s="240">
        <f t="shared" si="4"/>
        <v>3557.788944723618</v>
      </c>
      <c r="AT23" s="268" t="s">
        <v>389</v>
      </c>
      <c r="AU23" s="288">
        <v>217800</v>
      </c>
      <c r="AV23" s="238">
        <v>1665</v>
      </c>
      <c r="AW23" s="239">
        <v>28.57142857142857</v>
      </c>
      <c r="AX23" s="240">
        <v>3545</v>
      </c>
      <c r="AY23" s="290">
        <v>39.73196689002759</v>
      </c>
      <c r="AZ23" s="238">
        <v>1589</v>
      </c>
      <c r="BA23" s="238">
        <v>1956</v>
      </c>
      <c r="BB23" s="240">
        <f t="shared" si="6"/>
        <v>16276.400367309458</v>
      </c>
      <c r="BC23" s="268" t="s">
        <v>98</v>
      </c>
      <c r="BD23" s="288">
        <v>117500</v>
      </c>
      <c r="BE23" s="238">
        <v>739</v>
      </c>
      <c r="BF23" s="239">
        <v>2.071823204419889</v>
      </c>
      <c r="BG23" s="240">
        <v>1381</v>
      </c>
      <c r="BH23" s="241">
        <v>3.0597014925373136</v>
      </c>
      <c r="BI23" s="238">
        <v>628</v>
      </c>
      <c r="BJ23" s="238">
        <v>753</v>
      </c>
      <c r="BK23" s="240">
        <f>BG23/BD23*1000000</f>
        <v>11753.191489361701</v>
      </c>
      <c r="BL23" s="356" t="s">
        <v>486</v>
      </c>
      <c r="BM23" s="357"/>
      <c r="BN23" s="357"/>
      <c r="BO23" s="357"/>
      <c r="BP23" s="357"/>
      <c r="BQ23" s="357"/>
      <c r="BR23" s="357"/>
      <c r="BS23" s="240"/>
      <c r="BT23" s="240"/>
    </row>
    <row r="24" spans="1:72" ht="21" customHeight="1">
      <c r="A24" s="268" t="s">
        <v>324</v>
      </c>
      <c r="B24" s="288">
        <v>96500</v>
      </c>
      <c r="C24" s="291">
        <v>798</v>
      </c>
      <c r="D24" s="292">
        <v>0.5037783375314862</v>
      </c>
      <c r="E24" s="291">
        <v>1482</v>
      </c>
      <c r="F24" s="292">
        <v>0.2706359945872801</v>
      </c>
      <c r="G24" s="291">
        <v>681</v>
      </c>
      <c r="H24" s="291">
        <v>801</v>
      </c>
      <c r="I24" s="240">
        <f t="shared" si="1"/>
        <v>15357.512953367876</v>
      </c>
      <c r="J24" s="268" t="s">
        <v>344</v>
      </c>
      <c r="K24" s="288">
        <v>232400</v>
      </c>
      <c r="L24" s="238">
        <v>413</v>
      </c>
      <c r="M24" s="289">
        <v>0.48661800486618007</v>
      </c>
      <c r="N24" s="240">
        <v>970</v>
      </c>
      <c r="O24" s="290">
        <v>-1.0204081632653061</v>
      </c>
      <c r="P24" s="238">
        <v>445</v>
      </c>
      <c r="Q24" s="238">
        <v>525</v>
      </c>
      <c r="R24" s="240">
        <f t="shared" si="0"/>
        <v>4173.838209982788</v>
      </c>
      <c r="S24" s="268" t="s">
        <v>99</v>
      </c>
      <c r="T24" s="288">
        <v>80600</v>
      </c>
      <c r="U24" s="238">
        <v>720</v>
      </c>
      <c r="V24" s="289">
        <v>-0.13869625520110956</v>
      </c>
      <c r="W24" s="240">
        <v>1781</v>
      </c>
      <c r="X24" s="290">
        <v>-0.9454949944382648</v>
      </c>
      <c r="Y24" s="238">
        <v>872</v>
      </c>
      <c r="Z24" s="238">
        <v>909</v>
      </c>
      <c r="AA24" s="240">
        <f t="shared" si="2"/>
        <v>22096.77419354839</v>
      </c>
      <c r="AB24" s="268" t="s">
        <v>405</v>
      </c>
      <c r="AC24" s="288">
        <v>192300</v>
      </c>
      <c r="AD24" s="238">
        <v>1523</v>
      </c>
      <c r="AE24" s="289">
        <v>4.889807162534435</v>
      </c>
      <c r="AF24" s="240">
        <v>3357</v>
      </c>
      <c r="AG24" s="290">
        <v>3.2605352199323283</v>
      </c>
      <c r="AH24" s="238">
        <v>1580</v>
      </c>
      <c r="AI24" s="238">
        <v>1777</v>
      </c>
      <c r="AJ24" s="240">
        <f t="shared" si="3"/>
        <v>17457.09828393136</v>
      </c>
      <c r="AK24" s="268" t="s">
        <v>381</v>
      </c>
      <c r="AL24" s="288">
        <v>166600</v>
      </c>
      <c r="AM24" s="238">
        <v>1055</v>
      </c>
      <c r="AN24" s="239">
        <v>0.28517110266159695</v>
      </c>
      <c r="AO24" s="240">
        <v>2068</v>
      </c>
      <c r="AP24" s="241">
        <v>-1.5238095238095237</v>
      </c>
      <c r="AQ24" s="238">
        <v>958</v>
      </c>
      <c r="AR24" s="238">
        <v>1110</v>
      </c>
      <c r="AS24" s="240">
        <f t="shared" si="4"/>
        <v>12412.96518607443</v>
      </c>
      <c r="AT24" s="268" t="s">
        <v>400</v>
      </c>
      <c r="AU24" s="288">
        <v>200200</v>
      </c>
      <c r="AV24" s="238">
        <v>402</v>
      </c>
      <c r="AW24" s="239">
        <v>-0.9852216748768473</v>
      </c>
      <c r="AX24" s="240">
        <v>928</v>
      </c>
      <c r="AY24" s="290">
        <v>-0.4291845493562232</v>
      </c>
      <c r="AZ24" s="238">
        <v>425</v>
      </c>
      <c r="BA24" s="238">
        <v>503</v>
      </c>
      <c r="BB24" s="240">
        <f t="shared" si="6"/>
        <v>4635.364635364635</v>
      </c>
      <c r="BC24" s="268" t="s">
        <v>443</v>
      </c>
      <c r="BD24" s="288">
        <v>146400</v>
      </c>
      <c r="BE24" s="238">
        <v>1569</v>
      </c>
      <c r="BF24" s="239">
        <v>-1.5683814303638646</v>
      </c>
      <c r="BG24" s="240">
        <v>3549</v>
      </c>
      <c r="BH24" s="241">
        <v>-1.2520868113522539</v>
      </c>
      <c r="BI24" s="238">
        <v>1605</v>
      </c>
      <c r="BJ24" s="238">
        <v>1944</v>
      </c>
      <c r="BK24" s="240">
        <f aca="true" t="shared" si="8" ref="BK24:BK34">BG24/BD24*1000000</f>
        <v>24241.803278688523</v>
      </c>
      <c r="BL24" s="356" t="s">
        <v>488</v>
      </c>
      <c r="BM24" s="357"/>
      <c r="BN24" s="357"/>
      <c r="BO24" s="357"/>
      <c r="BP24" s="357"/>
      <c r="BQ24" s="357"/>
      <c r="BR24" s="240"/>
      <c r="BS24" s="240"/>
      <c r="BT24" s="240"/>
    </row>
    <row r="25" spans="1:72" ht="21" customHeight="1">
      <c r="A25" s="268" t="s">
        <v>329</v>
      </c>
      <c r="B25" s="288">
        <v>91300</v>
      </c>
      <c r="C25" s="291">
        <v>529</v>
      </c>
      <c r="D25" s="292">
        <v>3.1189083820662766</v>
      </c>
      <c r="E25" s="291">
        <v>1028</v>
      </c>
      <c r="F25" s="292">
        <v>-0.09718172983479105</v>
      </c>
      <c r="G25" s="291">
        <v>464</v>
      </c>
      <c r="H25" s="291">
        <v>564</v>
      </c>
      <c r="I25" s="240">
        <f t="shared" si="1"/>
        <v>11259.583789704271</v>
      </c>
      <c r="J25" s="268" t="s">
        <v>340</v>
      </c>
      <c r="K25" s="288">
        <v>157300</v>
      </c>
      <c r="L25" s="238">
        <v>899</v>
      </c>
      <c r="M25" s="289">
        <v>0.33482142857142855</v>
      </c>
      <c r="N25" s="240">
        <v>2020</v>
      </c>
      <c r="O25" s="290">
        <v>0.1487357461576599</v>
      </c>
      <c r="P25" s="238">
        <v>974</v>
      </c>
      <c r="Q25" s="238">
        <v>1046</v>
      </c>
      <c r="R25" s="240">
        <f t="shared" si="0"/>
        <v>12841.70375079466</v>
      </c>
      <c r="S25" s="268" t="s">
        <v>100</v>
      </c>
      <c r="T25" s="288">
        <v>145400</v>
      </c>
      <c r="U25" s="238">
        <v>1388</v>
      </c>
      <c r="V25" s="289">
        <v>1.1661807580174928</v>
      </c>
      <c r="W25" s="240">
        <v>3332</v>
      </c>
      <c r="X25" s="290">
        <v>-0.26938042502244836</v>
      </c>
      <c r="Y25" s="238">
        <v>1566</v>
      </c>
      <c r="Z25" s="238">
        <v>1766</v>
      </c>
      <c r="AA25" s="240">
        <f t="shared" si="2"/>
        <v>22916.09353507565</v>
      </c>
      <c r="AB25" s="268" t="s">
        <v>413</v>
      </c>
      <c r="AC25" s="288">
        <v>179500</v>
      </c>
      <c r="AD25" s="238">
        <v>740</v>
      </c>
      <c r="AE25" s="289">
        <v>1.092896174863388</v>
      </c>
      <c r="AF25" s="240">
        <v>1577</v>
      </c>
      <c r="AG25" s="290">
        <v>0.3180661577608142</v>
      </c>
      <c r="AH25" s="238">
        <v>743</v>
      </c>
      <c r="AI25" s="238">
        <v>834</v>
      </c>
      <c r="AJ25" s="240">
        <f t="shared" si="3"/>
        <v>8785.515320334262</v>
      </c>
      <c r="AK25" s="268" t="s">
        <v>394</v>
      </c>
      <c r="AL25" s="288">
        <v>149900</v>
      </c>
      <c r="AM25" s="238">
        <v>1191</v>
      </c>
      <c r="AN25" s="239">
        <v>3.3854166666666665</v>
      </c>
      <c r="AO25" s="240">
        <v>2585</v>
      </c>
      <c r="AP25" s="241">
        <v>2.579365079365079</v>
      </c>
      <c r="AQ25" s="238">
        <v>1178</v>
      </c>
      <c r="AR25" s="238">
        <v>1407</v>
      </c>
      <c r="AS25" s="240">
        <f t="shared" si="4"/>
        <v>17244.829886591062</v>
      </c>
      <c r="AT25" s="268" t="s">
        <v>409</v>
      </c>
      <c r="AU25" s="288">
        <v>422500</v>
      </c>
      <c r="AV25" s="238">
        <v>87</v>
      </c>
      <c r="AW25" s="239">
        <v>3.571428571428571</v>
      </c>
      <c r="AX25" s="240">
        <v>159</v>
      </c>
      <c r="AY25" s="290">
        <v>8.904109589041095</v>
      </c>
      <c r="AZ25" s="238">
        <v>76</v>
      </c>
      <c r="BA25" s="238">
        <v>83</v>
      </c>
      <c r="BB25" s="240">
        <f t="shared" si="6"/>
        <v>376.3313609467456</v>
      </c>
      <c r="BC25" s="268" t="s">
        <v>437</v>
      </c>
      <c r="BD25" s="288">
        <v>162700</v>
      </c>
      <c r="BE25" s="238">
        <v>937</v>
      </c>
      <c r="BF25" s="239">
        <v>-3.002070393374741</v>
      </c>
      <c r="BG25" s="240">
        <v>1931</v>
      </c>
      <c r="BH25" s="241">
        <v>-2.8672032193158956</v>
      </c>
      <c r="BI25" s="238">
        <v>867</v>
      </c>
      <c r="BJ25" s="238">
        <v>1064</v>
      </c>
      <c r="BK25" s="240">
        <f t="shared" si="8"/>
        <v>11868.469575906578</v>
      </c>
      <c r="BL25" s="356" t="s">
        <v>490</v>
      </c>
      <c r="BM25" s="357"/>
      <c r="BN25" s="357"/>
      <c r="BO25" s="357"/>
      <c r="BP25" s="357"/>
      <c r="BQ25" s="357"/>
      <c r="BR25" s="357"/>
      <c r="BS25" s="240"/>
      <c r="BT25" s="240"/>
    </row>
    <row r="26" spans="1:72" ht="21" customHeight="1">
      <c r="A26" s="268" t="s">
        <v>333</v>
      </c>
      <c r="B26" s="288">
        <v>172600</v>
      </c>
      <c r="C26" s="291">
        <v>912</v>
      </c>
      <c r="D26" s="292">
        <v>-0.6535947712418301</v>
      </c>
      <c r="E26" s="291">
        <v>1829</v>
      </c>
      <c r="F26" s="292">
        <v>-1.5078082929456111</v>
      </c>
      <c r="G26" s="291">
        <v>862</v>
      </c>
      <c r="H26" s="291">
        <v>967</v>
      </c>
      <c r="I26" s="240">
        <f t="shared" si="1"/>
        <v>10596.75550405562</v>
      </c>
      <c r="J26" s="268" t="s">
        <v>487</v>
      </c>
      <c r="K26" s="288">
        <v>146500</v>
      </c>
      <c r="L26" s="245" t="s">
        <v>468</v>
      </c>
      <c r="M26" s="325" t="s">
        <v>468</v>
      </c>
      <c r="N26" s="243" t="s">
        <v>468</v>
      </c>
      <c r="O26" s="324" t="s">
        <v>468</v>
      </c>
      <c r="P26" s="245" t="s">
        <v>468</v>
      </c>
      <c r="Q26" s="245" t="s">
        <v>468</v>
      </c>
      <c r="R26" s="245" t="s">
        <v>468</v>
      </c>
      <c r="S26" s="268" t="s">
        <v>101</v>
      </c>
      <c r="T26" s="288">
        <v>180800</v>
      </c>
      <c r="U26" s="238">
        <v>1270</v>
      </c>
      <c r="V26" s="289">
        <v>1.8444266238973537</v>
      </c>
      <c r="W26" s="240">
        <v>3388</v>
      </c>
      <c r="X26" s="290">
        <v>0.9234435507893953</v>
      </c>
      <c r="Y26" s="238">
        <v>1645</v>
      </c>
      <c r="Z26" s="238">
        <v>1743</v>
      </c>
      <c r="AA26" s="240">
        <f t="shared" si="2"/>
        <v>18738.938053097347</v>
      </c>
      <c r="AB26" s="268" t="s">
        <v>417</v>
      </c>
      <c r="AC26" s="288">
        <v>236700</v>
      </c>
      <c r="AD26" s="238">
        <v>1693</v>
      </c>
      <c r="AE26" s="289">
        <v>2.049427365883062</v>
      </c>
      <c r="AF26" s="240">
        <v>3546</v>
      </c>
      <c r="AG26" s="290">
        <v>0.1412030499858797</v>
      </c>
      <c r="AH26" s="238">
        <v>1690</v>
      </c>
      <c r="AI26" s="238">
        <v>1856</v>
      </c>
      <c r="AJ26" s="240">
        <f t="shared" si="3"/>
        <v>14980.988593155893</v>
      </c>
      <c r="AK26" s="268" t="s">
        <v>404</v>
      </c>
      <c r="AL26" s="288">
        <v>93800</v>
      </c>
      <c r="AM26" s="238">
        <v>50</v>
      </c>
      <c r="AN26" s="239">
        <v>0</v>
      </c>
      <c r="AO26" s="240">
        <v>135</v>
      </c>
      <c r="AP26" s="241">
        <v>0</v>
      </c>
      <c r="AQ26" s="238">
        <v>65</v>
      </c>
      <c r="AR26" s="238">
        <v>70</v>
      </c>
      <c r="AS26" s="240">
        <f t="shared" si="4"/>
        <v>1439.232409381663</v>
      </c>
      <c r="AT26" s="268" t="s">
        <v>363</v>
      </c>
      <c r="AU26" s="288">
        <v>263300</v>
      </c>
      <c r="AV26" s="238">
        <v>402</v>
      </c>
      <c r="AW26" s="239">
        <v>0</v>
      </c>
      <c r="AX26" s="240">
        <v>919</v>
      </c>
      <c r="AY26" s="290">
        <v>0.5470459518599562</v>
      </c>
      <c r="AZ26" s="238">
        <v>416</v>
      </c>
      <c r="BA26" s="238">
        <v>503</v>
      </c>
      <c r="BB26" s="240">
        <f t="shared" si="6"/>
        <v>3490.3152297759207</v>
      </c>
      <c r="BC26" s="268" t="s">
        <v>431</v>
      </c>
      <c r="BD26" s="288">
        <v>167000</v>
      </c>
      <c r="BE26" s="238">
        <v>467</v>
      </c>
      <c r="BF26" s="239">
        <v>2.4122807017543857</v>
      </c>
      <c r="BG26" s="240">
        <v>1063</v>
      </c>
      <c r="BH26" s="241">
        <v>0.5676442762535477</v>
      </c>
      <c r="BI26" s="238">
        <v>464</v>
      </c>
      <c r="BJ26" s="238">
        <v>599</v>
      </c>
      <c r="BK26" s="240">
        <f t="shared" si="8"/>
        <v>6365.269461077844</v>
      </c>
      <c r="BL26" s="356" t="s">
        <v>626</v>
      </c>
      <c r="BM26" s="357"/>
      <c r="BN26" s="357"/>
      <c r="BO26" s="357"/>
      <c r="BP26" s="357"/>
      <c r="BQ26" s="357"/>
      <c r="BR26" s="357"/>
      <c r="BS26" s="296"/>
      <c r="BT26" s="296"/>
    </row>
    <row r="27" spans="1:72" ht="21" customHeight="1">
      <c r="A27" s="268" t="s">
        <v>325</v>
      </c>
      <c r="B27" s="288">
        <v>201600</v>
      </c>
      <c r="C27" s="291">
        <v>2042</v>
      </c>
      <c r="D27" s="292">
        <v>-0.19550342130987292</v>
      </c>
      <c r="E27" s="291">
        <v>3535</v>
      </c>
      <c r="F27" s="292">
        <v>-0.3102086858432036</v>
      </c>
      <c r="G27" s="291">
        <v>1768</v>
      </c>
      <c r="H27" s="291">
        <v>1767</v>
      </c>
      <c r="I27" s="240">
        <f t="shared" si="1"/>
        <v>17534.722222222223</v>
      </c>
      <c r="J27" s="268" t="s">
        <v>358</v>
      </c>
      <c r="K27" s="288">
        <v>143200</v>
      </c>
      <c r="L27" s="238">
        <v>651</v>
      </c>
      <c r="M27" s="289">
        <v>-0.7621951219512195</v>
      </c>
      <c r="N27" s="240">
        <v>1197</v>
      </c>
      <c r="O27" s="290">
        <v>-2.444987775061125</v>
      </c>
      <c r="P27" s="238">
        <v>613</v>
      </c>
      <c r="Q27" s="238">
        <v>584</v>
      </c>
      <c r="R27" s="240">
        <f t="shared" si="0"/>
        <v>8358.938547486034</v>
      </c>
      <c r="S27" s="268" t="s">
        <v>102</v>
      </c>
      <c r="T27" s="288">
        <v>212900</v>
      </c>
      <c r="U27" s="245" t="s">
        <v>468</v>
      </c>
      <c r="V27" s="325" t="s">
        <v>468</v>
      </c>
      <c r="W27" s="243" t="s">
        <v>468</v>
      </c>
      <c r="X27" s="324" t="s">
        <v>468</v>
      </c>
      <c r="Y27" s="245" t="s">
        <v>468</v>
      </c>
      <c r="Z27" s="245" t="s">
        <v>468</v>
      </c>
      <c r="AA27" s="245" t="s">
        <v>489</v>
      </c>
      <c r="AB27" s="268" t="s">
        <v>103</v>
      </c>
      <c r="AC27" s="288">
        <v>42600</v>
      </c>
      <c r="AD27" s="238">
        <v>233</v>
      </c>
      <c r="AE27" s="289">
        <v>1.3043478260869565</v>
      </c>
      <c r="AF27" s="240">
        <v>521</v>
      </c>
      <c r="AG27" s="290">
        <v>-0.3824091778202677</v>
      </c>
      <c r="AH27" s="238">
        <v>225</v>
      </c>
      <c r="AI27" s="238">
        <v>296</v>
      </c>
      <c r="AJ27" s="240">
        <f t="shared" si="3"/>
        <v>12230.046948356807</v>
      </c>
      <c r="AK27" s="268" t="s">
        <v>412</v>
      </c>
      <c r="AL27" s="288">
        <v>162700</v>
      </c>
      <c r="AM27" s="238">
        <v>582</v>
      </c>
      <c r="AN27" s="239">
        <v>-5.51948051948052</v>
      </c>
      <c r="AO27" s="240">
        <v>1354</v>
      </c>
      <c r="AP27" s="241">
        <v>-7.196710075394106</v>
      </c>
      <c r="AQ27" s="238">
        <v>706</v>
      </c>
      <c r="AR27" s="238">
        <v>648</v>
      </c>
      <c r="AS27" s="240">
        <f t="shared" si="4"/>
        <v>8322.065150583896</v>
      </c>
      <c r="AT27" s="268" t="s">
        <v>376</v>
      </c>
      <c r="AU27" s="288">
        <v>99800</v>
      </c>
      <c r="AV27" s="238">
        <v>248</v>
      </c>
      <c r="AW27" s="239">
        <v>1.639344262295082</v>
      </c>
      <c r="AX27" s="240">
        <v>597</v>
      </c>
      <c r="AY27" s="290">
        <v>0.8445945945945946</v>
      </c>
      <c r="AZ27" s="238">
        <v>283</v>
      </c>
      <c r="BA27" s="238">
        <v>314</v>
      </c>
      <c r="BB27" s="240">
        <f t="shared" si="6"/>
        <v>5981.9639278557115</v>
      </c>
      <c r="BC27" s="268" t="s">
        <v>425</v>
      </c>
      <c r="BD27" s="288">
        <v>148000</v>
      </c>
      <c r="BE27" s="238">
        <v>203</v>
      </c>
      <c r="BF27" s="239">
        <v>2.0100502512562812</v>
      </c>
      <c r="BG27" s="240">
        <v>465</v>
      </c>
      <c r="BH27" s="241">
        <v>-0.4282655246252677</v>
      </c>
      <c r="BI27" s="238">
        <v>212</v>
      </c>
      <c r="BJ27" s="238">
        <v>253</v>
      </c>
      <c r="BK27" s="240">
        <f t="shared" si="8"/>
        <v>3141.891891891892</v>
      </c>
      <c r="BL27" s="358" t="s">
        <v>628</v>
      </c>
      <c r="BM27" s="359"/>
      <c r="BN27" s="359"/>
      <c r="BO27" s="359"/>
      <c r="BP27" s="359"/>
      <c r="BQ27" s="359"/>
      <c r="BR27" s="359"/>
      <c r="BS27" s="296"/>
      <c r="BT27" s="296"/>
    </row>
    <row r="28" spans="1:72" ht="21" customHeight="1">
      <c r="A28" s="268" t="s">
        <v>330</v>
      </c>
      <c r="B28" s="288">
        <v>236700</v>
      </c>
      <c r="C28" s="291">
        <v>2198</v>
      </c>
      <c r="D28" s="292">
        <v>0.3194888178913738</v>
      </c>
      <c r="E28" s="291">
        <v>4309</v>
      </c>
      <c r="F28" s="292">
        <v>-0.11590171534538712</v>
      </c>
      <c r="G28" s="291">
        <v>2174</v>
      </c>
      <c r="H28" s="291">
        <v>2135</v>
      </c>
      <c r="I28" s="240">
        <f t="shared" si="1"/>
        <v>18204.478242501056</v>
      </c>
      <c r="J28" s="268" t="s">
        <v>354</v>
      </c>
      <c r="K28" s="288">
        <v>120900</v>
      </c>
      <c r="L28" s="238">
        <v>180</v>
      </c>
      <c r="M28" s="289">
        <v>-5.263157894736842</v>
      </c>
      <c r="N28" s="240">
        <v>345</v>
      </c>
      <c r="O28" s="290">
        <v>-7.008086253369273</v>
      </c>
      <c r="P28" s="238">
        <v>171</v>
      </c>
      <c r="Q28" s="238">
        <v>174</v>
      </c>
      <c r="R28" s="240">
        <f t="shared" si="0"/>
        <v>2853.5980148883377</v>
      </c>
      <c r="S28" s="268" t="s">
        <v>104</v>
      </c>
      <c r="T28" s="288">
        <v>211900</v>
      </c>
      <c r="U28" s="238">
        <v>833</v>
      </c>
      <c r="V28" s="289">
        <v>0.6038647342995169</v>
      </c>
      <c r="W28" s="240">
        <v>2305</v>
      </c>
      <c r="X28" s="290">
        <v>0.6989951944080385</v>
      </c>
      <c r="Y28" s="238">
        <v>1117</v>
      </c>
      <c r="Z28" s="238">
        <v>1188</v>
      </c>
      <c r="AA28" s="240">
        <f t="shared" si="2"/>
        <v>10877.772534214251</v>
      </c>
      <c r="AB28" s="268" t="s">
        <v>370</v>
      </c>
      <c r="AC28" s="288">
        <v>111500</v>
      </c>
      <c r="AD28" s="238">
        <v>584</v>
      </c>
      <c r="AE28" s="289">
        <v>1.2131715771230502</v>
      </c>
      <c r="AF28" s="240">
        <v>1102</v>
      </c>
      <c r="AG28" s="290">
        <v>-0.8100810081008101</v>
      </c>
      <c r="AH28" s="238">
        <v>499</v>
      </c>
      <c r="AI28" s="238">
        <v>603</v>
      </c>
      <c r="AJ28" s="240">
        <f t="shared" si="3"/>
        <v>9883.40807174888</v>
      </c>
      <c r="AK28" s="268" t="s">
        <v>416</v>
      </c>
      <c r="AL28" s="288">
        <v>181300</v>
      </c>
      <c r="AM28" s="238">
        <v>587</v>
      </c>
      <c r="AN28" s="239">
        <v>-0.17006802721088435</v>
      </c>
      <c r="AO28" s="240">
        <v>1347</v>
      </c>
      <c r="AP28" s="241">
        <v>1.1261261261261262</v>
      </c>
      <c r="AQ28" s="238">
        <v>619</v>
      </c>
      <c r="AR28" s="238">
        <v>728</v>
      </c>
      <c r="AS28" s="240">
        <f t="shared" si="4"/>
        <v>7429.674572531715</v>
      </c>
      <c r="AT28" s="268" t="s">
        <v>390</v>
      </c>
      <c r="AU28" s="288">
        <v>126400</v>
      </c>
      <c r="AV28" s="238">
        <v>1051</v>
      </c>
      <c r="AW28" s="239">
        <v>1.0576923076923077</v>
      </c>
      <c r="AX28" s="240">
        <v>2814</v>
      </c>
      <c r="AY28" s="290">
        <v>0.6437768240343348</v>
      </c>
      <c r="AZ28" s="238">
        <v>1336</v>
      </c>
      <c r="BA28" s="238">
        <v>1478</v>
      </c>
      <c r="BB28" s="240">
        <f t="shared" si="6"/>
        <v>22262.658227848104</v>
      </c>
      <c r="BC28" s="268" t="s">
        <v>422</v>
      </c>
      <c r="BD28" s="288">
        <v>223000</v>
      </c>
      <c r="BE28" s="238">
        <v>633</v>
      </c>
      <c r="BF28" s="239">
        <v>12.035398230088495</v>
      </c>
      <c r="BG28" s="240">
        <v>1485</v>
      </c>
      <c r="BH28" s="241">
        <v>11.654135338345863</v>
      </c>
      <c r="BI28" s="238">
        <v>697</v>
      </c>
      <c r="BJ28" s="238">
        <v>788</v>
      </c>
      <c r="BK28" s="240">
        <f t="shared" si="8"/>
        <v>6659.192825112107</v>
      </c>
      <c r="BL28" s="267" t="s">
        <v>627</v>
      </c>
      <c r="BM28" s="267"/>
      <c r="BN28" s="267"/>
      <c r="BO28" s="267"/>
      <c r="BP28" s="267"/>
      <c r="BQ28" s="267"/>
      <c r="BR28" s="267"/>
      <c r="BS28" s="267"/>
      <c r="BT28" s="296"/>
    </row>
    <row r="29" spans="1:72" ht="21" customHeight="1">
      <c r="A29" s="268" t="s">
        <v>334</v>
      </c>
      <c r="B29" s="288">
        <v>359900</v>
      </c>
      <c r="C29" s="291">
        <v>1495</v>
      </c>
      <c r="D29" s="292">
        <v>2.04778156996587</v>
      </c>
      <c r="E29" s="291">
        <v>3324</v>
      </c>
      <c r="F29" s="292">
        <v>1.5582034830430798</v>
      </c>
      <c r="G29" s="291">
        <v>1656</v>
      </c>
      <c r="H29" s="291">
        <v>1668</v>
      </c>
      <c r="I29" s="240">
        <f t="shared" si="1"/>
        <v>9235.898860794667</v>
      </c>
      <c r="J29" s="268" t="s">
        <v>349</v>
      </c>
      <c r="K29" s="288">
        <v>134600</v>
      </c>
      <c r="L29" s="238">
        <v>702</v>
      </c>
      <c r="M29" s="289">
        <v>3.5398230088495577</v>
      </c>
      <c r="N29" s="240">
        <v>1148</v>
      </c>
      <c r="O29" s="290">
        <v>2.5</v>
      </c>
      <c r="P29" s="238">
        <v>642</v>
      </c>
      <c r="Q29" s="238">
        <v>506</v>
      </c>
      <c r="R29" s="240">
        <f t="shared" si="0"/>
        <v>8528.974739970283</v>
      </c>
      <c r="S29" s="268" t="s">
        <v>634</v>
      </c>
      <c r="T29" s="288">
        <v>104400</v>
      </c>
      <c r="U29" s="238">
        <v>580</v>
      </c>
      <c r="V29" s="289">
        <v>0.17271157167530224</v>
      </c>
      <c r="W29" s="240">
        <v>1580</v>
      </c>
      <c r="X29" s="290">
        <v>0.5089058524173028</v>
      </c>
      <c r="Y29" s="238">
        <v>796</v>
      </c>
      <c r="Z29" s="238">
        <v>784</v>
      </c>
      <c r="AA29" s="240">
        <f t="shared" si="2"/>
        <v>15134.099616858239</v>
      </c>
      <c r="AB29" s="268" t="s">
        <v>384</v>
      </c>
      <c r="AC29" s="288">
        <v>114700</v>
      </c>
      <c r="AD29" s="238">
        <v>754</v>
      </c>
      <c r="AE29" s="289">
        <v>-1.694915254237288</v>
      </c>
      <c r="AF29" s="240">
        <v>1621</v>
      </c>
      <c r="AG29" s="290">
        <v>-1.5188335358444713</v>
      </c>
      <c r="AH29" s="238">
        <v>769</v>
      </c>
      <c r="AI29" s="238">
        <v>852</v>
      </c>
      <c r="AJ29" s="240">
        <f t="shared" si="3"/>
        <v>14132.519616390584</v>
      </c>
      <c r="AK29" s="268" t="s">
        <v>491</v>
      </c>
      <c r="AL29" s="288">
        <v>137300</v>
      </c>
      <c r="AM29" s="238">
        <v>176</v>
      </c>
      <c r="AN29" s="239">
        <v>1.1494252873563218</v>
      </c>
      <c r="AO29" s="240">
        <v>497</v>
      </c>
      <c r="AP29" s="241">
        <v>-2.549019607843137</v>
      </c>
      <c r="AQ29" s="238">
        <v>252</v>
      </c>
      <c r="AR29" s="238">
        <v>245</v>
      </c>
      <c r="AS29" s="240">
        <f t="shared" si="4"/>
        <v>3619.810633648944</v>
      </c>
      <c r="AT29" s="268" t="s">
        <v>401</v>
      </c>
      <c r="AU29" s="288">
        <v>155400</v>
      </c>
      <c r="AV29" s="238">
        <v>702</v>
      </c>
      <c r="AW29" s="239">
        <v>-0.7072135785007072</v>
      </c>
      <c r="AX29" s="240">
        <v>1298</v>
      </c>
      <c r="AY29" s="290">
        <v>-2.9895366218236172</v>
      </c>
      <c r="AZ29" s="238">
        <v>527</v>
      </c>
      <c r="BA29" s="238">
        <v>771</v>
      </c>
      <c r="BB29" s="240">
        <f t="shared" si="6"/>
        <v>8352.638352638352</v>
      </c>
      <c r="BC29" s="268" t="s">
        <v>105</v>
      </c>
      <c r="BD29" s="288">
        <v>101500</v>
      </c>
      <c r="BE29" s="238">
        <v>580</v>
      </c>
      <c r="BF29" s="239">
        <v>-1.192504258943782</v>
      </c>
      <c r="BG29" s="240">
        <v>1513</v>
      </c>
      <c r="BH29" s="241">
        <v>-2.5128865979381443</v>
      </c>
      <c r="BI29" s="238">
        <v>755</v>
      </c>
      <c r="BJ29" s="238">
        <v>758</v>
      </c>
      <c r="BK29" s="240">
        <f t="shared" si="8"/>
        <v>14906.4039408867</v>
      </c>
      <c r="BL29" s="267" t="s">
        <v>492</v>
      </c>
      <c r="BM29" s="267"/>
      <c r="BN29" s="267"/>
      <c r="BO29" s="267"/>
      <c r="BP29" s="267"/>
      <c r="BQ29" s="267"/>
      <c r="BR29" s="267"/>
      <c r="BS29" s="267"/>
      <c r="BT29" s="296"/>
    </row>
    <row r="30" spans="1:72" ht="21" customHeight="1">
      <c r="A30" s="268" t="s">
        <v>337</v>
      </c>
      <c r="B30" s="288">
        <v>187400</v>
      </c>
      <c r="C30" s="291">
        <v>1261</v>
      </c>
      <c r="D30" s="292">
        <v>-1.0980392156862746</v>
      </c>
      <c r="E30" s="291">
        <v>2718</v>
      </c>
      <c r="F30" s="292">
        <v>-0.43956043956043955</v>
      </c>
      <c r="G30" s="291">
        <v>1292</v>
      </c>
      <c r="H30" s="291">
        <v>1426</v>
      </c>
      <c r="I30" s="240">
        <f t="shared" si="1"/>
        <v>14503.735325506937</v>
      </c>
      <c r="J30" s="268" t="s">
        <v>345</v>
      </c>
      <c r="K30" s="288">
        <v>99300</v>
      </c>
      <c r="L30" s="238">
        <v>471</v>
      </c>
      <c r="M30" s="289">
        <v>2.8384279475982535</v>
      </c>
      <c r="N30" s="240">
        <v>939</v>
      </c>
      <c r="O30" s="290">
        <v>1.1853448275862069</v>
      </c>
      <c r="P30" s="238">
        <v>467</v>
      </c>
      <c r="Q30" s="238">
        <v>472</v>
      </c>
      <c r="R30" s="240">
        <f t="shared" si="0"/>
        <v>9456.19335347432</v>
      </c>
      <c r="S30" s="268" t="s">
        <v>106</v>
      </c>
      <c r="T30" s="288">
        <v>119000</v>
      </c>
      <c r="U30" s="238">
        <v>1227</v>
      </c>
      <c r="V30" s="289">
        <v>0</v>
      </c>
      <c r="W30" s="240">
        <v>2392</v>
      </c>
      <c r="X30" s="290">
        <v>-0.7880547490667772</v>
      </c>
      <c r="Y30" s="238">
        <v>1098</v>
      </c>
      <c r="Z30" s="238">
        <v>1294</v>
      </c>
      <c r="AA30" s="240">
        <f t="shared" si="2"/>
        <v>20100.840336134457</v>
      </c>
      <c r="AB30" s="268" t="s">
        <v>396</v>
      </c>
      <c r="AC30" s="288">
        <v>256400</v>
      </c>
      <c r="AD30" s="238">
        <v>140</v>
      </c>
      <c r="AE30" s="289">
        <v>-8.49673202614379</v>
      </c>
      <c r="AF30" s="240">
        <v>225</v>
      </c>
      <c r="AG30" s="290">
        <v>-4.661016949152542</v>
      </c>
      <c r="AH30" s="238">
        <v>127</v>
      </c>
      <c r="AI30" s="238">
        <v>98</v>
      </c>
      <c r="AJ30" s="240">
        <f t="shared" si="3"/>
        <v>877.5351014040561</v>
      </c>
      <c r="AK30" s="268" t="s">
        <v>107</v>
      </c>
      <c r="AL30" s="288">
        <v>107300</v>
      </c>
      <c r="AM30" s="238">
        <v>430</v>
      </c>
      <c r="AN30" s="239">
        <v>1.6548463356973995</v>
      </c>
      <c r="AO30" s="240">
        <v>862</v>
      </c>
      <c r="AP30" s="241">
        <v>3.481392557022809</v>
      </c>
      <c r="AQ30" s="238">
        <v>430</v>
      </c>
      <c r="AR30" s="238">
        <v>432</v>
      </c>
      <c r="AS30" s="240">
        <f t="shared" si="4"/>
        <v>8033.550792171482</v>
      </c>
      <c r="AT30" s="268" t="s">
        <v>410</v>
      </c>
      <c r="AU30" s="288">
        <v>292800</v>
      </c>
      <c r="AV30" s="238">
        <v>1490</v>
      </c>
      <c r="AW30" s="239">
        <v>4.122990915443745</v>
      </c>
      <c r="AX30" s="240">
        <v>3337</v>
      </c>
      <c r="AY30" s="290">
        <v>3.730183400683867</v>
      </c>
      <c r="AZ30" s="238">
        <v>1522</v>
      </c>
      <c r="BA30" s="238">
        <v>1815</v>
      </c>
      <c r="BB30" s="240">
        <f>AX30/AU30*1000000</f>
        <v>11396.857923497268</v>
      </c>
      <c r="BC30" s="268" t="s">
        <v>108</v>
      </c>
      <c r="BD30" s="288">
        <v>769100</v>
      </c>
      <c r="BE30" s="245" t="s">
        <v>633</v>
      </c>
      <c r="BF30" s="245" t="s">
        <v>633</v>
      </c>
      <c r="BG30" s="245" t="s">
        <v>633</v>
      </c>
      <c r="BH30" s="245" t="s">
        <v>633</v>
      </c>
      <c r="BI30" s="245" t="s">
        <v>633</v>
      </c>
      <c r="BJ30" s="245" t="s">
        <v>633</v>
      </c>
      <c r="BK30" s="245" t="s">
        <v>633</v>
      </c>
      <c r="BL30" s="267" t="s">
        <v>624</v>
      </c>
      <c r="BM30" s="267"/>
      <c r="BN30" s="333"/>
      <c r="BO30" s="267"/>
      <c r="BP30" s="267"/>
      <c r="BQ30" s="267"/>
      <c r="BR30" s="267"/>
      <c r="BS30" s="267"/>
      <c r="BT30" s="296"/>
    </row>
    <row r="31" spans="1:72" ht="21" customHeight="1">
      <c r="A31" s="268" t="s">
        <v>339</v>
      </c>
      <c r="B31" s="288">
        <v>124200</v>
      </c>
      <c r="C31" s="291">
        <v>1189</v>
      </c>
      <c r="D31" s="292">
        <v>-2.620802620802621</v>
      </c>
      <c r="E31" s="291">
        <v>2442</v>
      </c>
      <c r="F31" s="292">
        <v>-0.7317073170731708</v>
      </c>
      <c r="G31" s="291">
        <v>1263</v>
      </c>
      <c r="H31" s="291">
        <v>1179</v>
      </c>
      <c r="I31" s="240">
        <f t="shared" si="1"/>
        <v>19661.83574879227</v>
      </c>
      <c r="J31" s="268" t="s">
        <v>341</v>
      </c>
      <c r="K31" s="288">
        <v>134900</v>
      </c>
      <c r="L31" s="238">
        <v>344</v>
      </c>
      <c r="M31" s="289">
        <v>4.242424242424243</v>
      </c>
      <c r="N31" s="240">
        <v>748</v>
      </c>
      <c r="O31" s="290">
        <v>3.1724137931034484</v>
      </c>
      <c r="P31" s="238">
        <v>378</v>
      </c>
      <c r="Q31" s="238">
        <v>370</v>
      </c>
      <c r="R31" s="240">
        <f t="shared" si="0"/>
        <v>5544.848035581912</v>
      </c>
      <c r="S31" s="268" t="s">
        <v>109</v>
      </c>
      <c r="T31" s="288">
        <v>196400</v>
      </c>
      <c r="U31" s="238">
        <v>2135</v>
      </c>
      <c r="V31" s="289">
        <v>0.37611659614480486</v>
      </c>
      <c r="W31" s="240">
        <v>5405</v>
      </c>
      <c r="X31" s="290">
        <v>-0.331919601696478</v>
      </c>
      <c r="Y31" s="238">
        <v>2591</v>
      </c>
      <c r="Z31" s="238">
        <v>2814</v>
      </c>
      <c r="AA31" s="240">
        <f t="shared" si="2"/>
        <v>27520.366598778004</v>
      </c>
      <c r="AB31" s="268" t="s">
        <v>406</v>
      </c>
      <c r="AC31" s="288">
        <v>159900</v>
      </c>
      <c r="AD31" s="238">
        <v>1014</v>
      </c>
      <c r="AE31" s="289">
        <v>2.735562310030395</v>
      </c>
      <c r="AF31" s="240">
        <v>2609</v>
      </c>
      <c r="AG31" s="290">
        <v>2.716535433070866</v>
      </c>
      <c r="AH31" s="238">
        <v>1281</v>
      </c>
      <c r="AI31" s="238">
        <v>1328</v>
      </c>
      <c r="AJ31" s="240">
        <f t="shared" si="3"/>
        <v>16316.447779862416</v>
      </c>
      <c r="AK31" s="268" t="s">
        <v>110</v>
      </c>
      <c r="AL31" s="288">
        <v>232700</v>
      </c>
      <c r="AM31" s="238">
        <v>1579</v>
      </c>
      <c r="AN31" s="239">
        <v>-1.3741411617738912</v>
      </c>
      <c r="AO31" s="240">
        <v>3705</v>
      </c>
      <c r="AP31" s="241">
        <v>-0.8032128514056224</v>
      </c>
      <c r="AQ31" s="238">
        <v>1777</v>
      </c>
      <c r="AR31" s="238">
        <v>1928</v>
      </c>
      <c r="AS31" s="240">
        <f t="shared" si="4"/>
        <v>15921.787709497206</v>
      </c>
      <c r="AT31" s="268" t="s">
        <v>415</v>
      </c>
      <c r="AU31" s="288">
        <v>266300</v>
      </c>
      <c r="AV31" s="238">
        <v>597</v>
      </c>
      <c r="AW31" s="239">
        <v>2.051282051282051</v>
      </c>
      <c r="AX31" s="240">
        <v>836</v>
      </c>
      <c r="AY31" s="290">
        <v>10.582010582010582</v>
      </c>
      <c r="AZ31" s="238">
        <v>457</v>
      </c>
      <c r="BA31" s="238">
        <v>379</v>
      </c>
      <c r="BB31" s="240">
        <f t="shared" si="6"/>
        <v>3139.3165602703716</v>
      </c>
      <c r="BC31" s="268" t="s">
        <v>111</v>
      </c>
      <c r="BD31" s="288">
        <v>152700</v>
      </c>
      <c r="BE31" s="238">
        <v>522</v>
      </c>
      <c r="BF31" s="239">
        <v>1.1627906976744187</v>
      </c>
      <c r="BG31" s="240">
        <v>1295</v>
      </c>
      <c r="BH31" s="241">
        <v>2.696272799365583</v>
      </c>
      <c r="BI31" s="238">
        <v>639</v>
      </c>
      <c r="BJ31" s="238">
        <v>656</v>
      </c>
      <c r="BK31" s="240">
        <f t="shared" si="8"/>
        <v>8480.68107400131</v>
      </c>
      <c r="BL31" s="267" t="s">
        <v>625</v>
      </c>
      <c r="BM31" s="267"/>
      <c r="BN31" s="333"/>
      <c r="BO31" s="267"/>
      <c r="BP31" s="267"/>
      <c r="BQ31" s="267"/>
      <c r="BR31" s="267"/>
      <c r="BS31" s="267"/>
      <c r="BT31" s="296"/>
    </row>
    <row r="32" spans="1:72" ht="21" customHeight="1">
      <c r="A32" s="268" t="s">
        <v>116</v>
      </c>
      <c r="B32" s="288">
        <v>339200</v>
      </c>
      <c r="C32" s="291">
        <v>2325</v>
      </c>
      <c r="D32" s="292">
        <v>1.2189812799303439</v>
      </c>
      <c r="E32" s="291">
        <v>4236</v>
      </c>
      <c r="F32" s="292">
        <v>0.8571428571428572</v>
      </c>
      <c r="G32" s="291">
        <v>2027</v>
      </c>
      <c r="H32" s="291">
        <v>2209</v>
      </c>
      <c r="I32" s="240">
        <f t="shared" si="1"/>
        <v>12488.20754716981</v>
      </c>
      <c r="J32" s="268" t="s">
        <v>359</v>
      </c>
      <c r="K32" s="288">
        <v>137900</v>
      </c>
      <c r="L32" s="238">
        <v>754</v>
      </c>
      <c r="M32" s="289">
        <v>-0.26455026455026454</v>
      </c>
      <c r="N32" s="240">
        <v>1043</v>
      </c>
      <c r="O32" s="290">
        <v>-2.1575984990619137</v>
      </c>
      <c r="P32" s="238">
        <v>588</v>
      </c>
      <c r="Q32" s="238">
        <v>455</v>
      </c>
      <c r="R32" s="240">
        <f t="shared" si="0"/>
        <v>7563.451776649746</v>
      </c>
      <c r="S32" s="268" t="s">
        <v>112</v>
      </c>
      <c r="T32" s="288">
        <v>126700</v>
      </c>
      <c r="U32" s="238">
        <v>1136</v>
      </c>
      <c r="V32" s="289">
        <v>0.9777777777777777</v>
      </c>
      <c r="W32" s="240">
        <v>3138</v>
      </c>
      <c r="X32" s="290">
        <v>0.2235707441711913</v>
      </c>
      <c r="Y32" s="238">
        <v>1547</v>
      </c>
      <c r="Z32" s="238">
        <v>1591</v>
      </c>
      <c r="AA32" s="240">
        <f t="shared" si="2"/>
        <v>24767.166535122335</v>
      </c>
      <c r="AB32" s="268" t="s">
        <v>113</v>
      </c>
      <c r="AC32" s="288">
        <v>31900</v>
      </c>
      <c r="AD32" s="238">
        <v>482</v>
      </c>
      <c r="AE32" s="289">
        <v>23.589743589743588</v>
      </c>
      <c r="AF32" s="240">
        <v>1353</v>
      </c>
      <c r="AG32" s="290">
        <v>24.81549815498155</v>
      </c>
      <c r="AH32" s="238">
        <v>645</v>
      </c>
      <c r="AI32" s="238">
        <v>708</v>
      </c>
      <c r="AJ32" s="240">
        <f t="shared" si="3"/>
        <v>42413.793103448275</v>
      </c>
      <c r="AK32" s="268" t="s">
        <v>114</v>
      </c>
      <c r="AL32" s="288">
        <v>414400</v>
      </c>
      <c r="AM32" s="238">
        <v>2561</v>
      </c>
      <c r="AN32" s="239">
        <v>3.391199031085991</v>
      </c>
      <c r="AO32" s="240">
        <v>4486</v>
      </c>
      <c r="AP32" s="241">
        <v>0.5829596412556054</v>
      </c>
      <c r="AQ32" s="238">
        <v>2332</v>
      </c>
      <c r="AR32" s="238">
        <v>2154</v>
      </c>
      <c r="AS32" s="240">
        <f t="shared" si="4"/>
        <v>10825.289575289575</v>
      </c>
      <c r="AT32" s="268" t="s">
        <v>115</v>
      </c>
      <c r="AU32" s="288">
        <v>211200</v>
      </c>
      <c r="AV32" s="238">
        <v>1107</v>
      </c>
      <c r="AW32" s="239">
        <v>2.4051803885291396</v>
      </c>
      <c r="AX32" s="240">
        <v>2341</v>
      </c>
      <c r="AY32" s="290">
        <v>0.6881720430107527</v>
      </c>
      <c r="AZ32" s="238">
        <v>1179</v>
      </c>
      <c r="BA32" s="238">
        <v>1162</v>
      </c>
      <c r="BB32" s="240">
        <f t="shared" si="6"/>
        <v>11084.280303030302</v>
      </c>
      <c r="BC32" s="268" t="s">
        <v>444</v>
      </c>
      <c r="BD32" s="288">
        <v>376800</v>
      </c>
      <c r="BE32" s="238">
        <v>3436</v>
      </c>
      <c r="BF32" s="239">
        <v>0.2041411490230388</v>
      </c>
      <c r="BG32" s="240">
        <v>8412</v>
      </c>
      <c r="BH32" s="241">
        <v>-0.9653873322345186</v>
      </c>
      <c r="BI32" s="238">
        <v>3964</v>
      </c>
      <c r="BJ32" s="238">
        <v>4448</v>
      </c>
      <c r="BK32" s="240">
        <f t="shared" si="8"/>
        <v>22324.840764331213</v>
      </c>
      <c r="BL32" s="267"/>
      <c r="BM32" s="267"/>
      <c r="BN32" s="267"/>
      <c r="BO32" s="267"/>
      <c r="BP32" s="267"/>
      <c r="BQ32" s="267"/>
      <c r="BR32" s="267"/>
      <c r="BS32" s="267"/>
      <c r="BT32" s="296"/>
    </row>
    <row r="33" spans="1:72" ht="21" customHeight="1">
      <c r="A33" s="268" t="s">
        <v>121</v>
      </c>
      <c r="B33" s="288">
        <v>106500</v>
      </c>
      <c r="C33" s="291">
        <v>966</v>
      </c>
      <c r="D33" s="292">
        <v>0.625</v>
      </c>
      <c r="E33" s="291">
        <v>2186</v>
      </c>
      <c r="F33" s="292">
        <v>-0.45537340619307837</v>
      </c>
      <c r="G33" s="291">
        <v>1042</v>
      </c>
      <c r="H33" s="291">
        <v>1144</v>
      </c>
      <c r="I33" s="240">
        <f t="shared" si="1"/>
        <v>20525.82159624413</v>
      </c>
      <c r="J33" s="268" t="s">
        <v>355</v>
      </c>
      <c r="K33" s="288">
        <v>169500</v>
      </c>
      <c r="L33" s="238">
        <v>635</v>
      </c>
      <c r="M33" s="289">
        <v>1.9261637239165328</v>
      </c>
      <c r="N33" s="240">
        <v>1084</v>
      </c>
      <c r="O33" s="290">
        <v>1.4031805425631432</v>
      </c>
      <c r="P33" s="238">
        <v>555</v>
      </c>
      <c r="Q33" s="238">
        <v>529</v>
      </c>
      <c r="R33" s="240">
        <f t="shared" si="0"/>
        <v>6395.280235988201</v>
      </c>
      <c r="S33" s="268" t="s">
        <v>117</v>
      </c>
      <c r="T33" s="288">
        <v>158400</v>
      </c>
      <c r="U33" s="238">
        <v>1012</v>
      </c>
      <c r="V33" s="289">
        <v>0.3968253968253968</v>
      </c>
      <c r="W33" s="240">
        <v>2290</v>
      </c>
      <c r="X33" s="290">
        <v>-0.34812880765883375</v>
      </c>
      <c r="Y33" s="238">
        <v>1099</v>
      </c>
      <c r="Z33" s="238">
        <v>1191</v>
      </c>
      <c r="AA33" s="240">
        <f t="shared" si="2"/>
        <v>14457.070707070707</v>
      </c>
      <c r="AB33" s="268" t="s">
        <v>118</v>
      </c>
      <c r="AC33" s="288">
        <v>136000</v>
      </c>
      <c r="AD33" s="238">
        <v>832</v>
      </c>
      <c r="AE33" s="289">
        <v>1.4634146341463417</v>
      </c>
      <c r="AF33" s="240">
        <v>2025</v>
      </c>
      <c r="AG33" s="290">
        <v>0.5961251862891207</v>
      </c>
      <c r="AH33" s="238">
        <v>936</v>
      </c>
      <c r="AI33" s="238">
        <v>1089</v>
      </c>
      <c r="AJ33" s="240">
        <f t="shared" si="3"/>
        <v>14889.70588235294</v>
      </c>
      <c r="AK33" s="268" t="s">
        <v>119</v>
      </c>
      <c r="AL33" s="288">
        <v>163700</v>
      </c>
      <c r="AM33" s="238">
        <v>234</v>
      </c>
      <c r="AN33" s="239">
        <v>-0.425531914893617</v>
      </c>
      <c r="AO33" s="240">
        <v>440</v>
      </c>
      <c r="AP33" s="241">
        <v>-1.345291479820628</v>
      </c>
      <c r="AQ33" s="238">
        <v>237</v>
      </c>
      <c r="AR33" s="238">
        <v>203</v>
      </c>
      <c r="AS33" s="240">
        <f t="shared" si="4"/>
        <v>2687.843616371411</v>
      </c>
      <c r="AT33" s="268" t="s">
        <v>120</v>
      </c>
      <c r="AU33" s="288">
        <v>325400</v>
      </c>
      <c r="AV33" s="238">
        <v>756</v>
      </c>
      <c r="AW33" s="239">
        <v>0.13245033112582782</v>
      </c>
      <c r="AX33" s="240">
        <v>1576</v>
      </c>
      <c r="AY33" s="290">
        <v>-0.7556675062972292</v>
      </c>
      <c r="AZ33" s="238">
        <v>752</v>
      </c>
      <c r="BA33" s="238">
        <v>824</v>
      </c>
      <c r="BB33" s="240">
        <f t="shared" si="6"/>
        <v>4843.269821757836</v>
      </c>
      <c r="BC33" s="268" t="s">
        <v>438</v>
      </c>
      <c r="BD33" s="288">
        <v>282500</v>
      </c>
      <c r="BE33" s="238">
        <v>1777</v>
      </c>
      <c r="BF33" s="239">
        <v>-0.503919372900336</v>
      </c>
      <c r="BG33" s="240">
        <v>4191</v>
      </c>
      <c r="BH33" s="241">
        <v>-2.102312543798178</v>
      </c>
      <c r="BI33" s="238">
        <v>1983</v>
      </c>
      <c r="BJ33" s="238">
        <v>2208</v>
      </c>
      <c r="BK33" s="240">
        <f t="shared" si="8"/>
        <v>14835.398230088495</v>
      </c>
      <c r="BL33" s="264"/>
      <c r="BM33" s="264"/>
      <c r="BN33" s="264"/>
      <c r="BO33" s="264"/>
      <c r="BP33" s="264"/>
      <c r="BQ33" s="264"/>
      <c r="BR33" s="264"/>
      <c r="BS33" s="264"/>
      <c r="BT33" s="297"/>
    </row>
    <row r="34" spans="1:71" ht="21" customHeight="1" thickBot="1">
      <c r="A34" s="268" t="s">
        <v>326</v>
      </c>
      <c r="B34" s="288">
        <v>140000</v>
      </c>
      <c r="C34" s="291">
        <v>703</v>
      </c>
      <c r="D34" s="292">
        <v>2.478134110787172</v>
      </c>
      <c r="E34" s="291">
        <v>1456</v>
      </c>
      <c r="F34" s="292">
        <v>-1.4884979702300407</v>
      </c>
      <c r="G34" s="291">
        <v>702</v>
      </c>
      <c r="H34" s="291">
        <v>754</v>
      </c>
      <c r="I34" s="240">
        <f t="shared" si="1"/>
        <v>10400</v>
      </c>
      <c r="J34" s="268" t="s">
        <v>350</v>
      </c>
      <c r="K34" s="288">
        <v>173500</v>
      </c>
      <c r="L34" s="238">
        <v>618</v>
      </c>
      <c r="M34" s="289">
        <v>9.9644128113879</v>
      </c>
      <c r="N34" s="240">
        <v>1275</v>
      </c>
      <c r="O34" s="290">
        <v>7.052896725440807</v>
      </c>
      <c r="P34" s="238">
        <v>616</v>
      </c>
      <c r="Q34" s="238">
        <v>659</v>
      </c>
      <c r="R34" s="240">
        <f t="shared" si="0"/>
        <v>7348.703170028818</v>
      </c>
      <c r="S34" s="268" t="s">
        <v>122</v>
      </c>
      <c r="T34" s="288">
        <v>86900</v>
      </c>
      <c r="U34" s="238">
        <v>926</v>
      </c>
      <c r="V34" s="289">
        <v>-0.21551724137931033</v>
      </c>
      <c r="W34" s="240">
        <v>1988</v>
      </c>
      <c r="X34" s="290">
        <v>0.7602635580334516</v>
      </c>
      <c r="Y34" s="238">
        <v>983</v>
      </c>
      <c r="Z34" s="238">
        <v>1005</v>
      </c>
      <c r="AA34" s="240">
        <f t="shared" si="2"/>
        <v>22876.86996547756</v>
      </c>
      <c r="AB34" s="268" t="s">
        <v>123</v>
      </c>
      <c r="AC34" s="288">
        <v>86100</v>
      </c>
      <c r="AD34" s="238">
        <v>632</v>
      </c>
      <c r="AE34" s="289">
        <v>-1.0954616588419406</v>
      </c>
      <c r="AF34" s="240">
        <v>1313</v>
      </c>
      <c r="AG34" s="290">
        <v>-1.35236664162284</v>
      </c>
      <c r="AH34" s="238">
        <v>633</v>
      </c>
      <c r="AI34" s="238">
        <v>680</v>
      </c>
      <c r="AJ34" s="240">
        <f t="shared" si="3"/>
        <v>15249.709639953542</v>
      </c>
      <c r="AK34" s="268" t="s">
        <v>124</v>
      </c>
      <c r="AL34" s="288">
        <v>110300</v>
      </c>
      <c r="AM34" s="238">
        <v>1316</v>
      </c>
      <c r="AN34" s="239">
        <v>0.2284843869002285</v>
      </c>
      <c r="AO34" s="240">
        <v>3707</v>
      </c>
      <c r="AP34" s="241">
        <v>0.37909558624424583</v>
      </c>
      <c r="AQ34" s="238">
        <v>1851</v>
      </c>
      <c r="AR34" s="238">
        <v>1856</v>
      </c>
      <c r="AS34" s="240">
        <f t="shared" si="4"/>
        <v>33608.340888485945</v>
      </c>
      <c r="AT34" s="268" t="s">
        <v>364</v>
      </c>
      <c r="AU34" s="288">
        <v>126600</v>
      </c>
      <c r="AV34" s="238">
        <v>923</v>
      </c>
      <c r="AW34" s="239">
        <v>1.8763796909492272</v>
      </c>
      <c r="AX34" s="240">
        <v>2077</v>
      </c>
      <c r="AY34" s="290">
        <v>-0.9064885496183206</v>
      </c>
      <c r="AZ34" s="238">
        <v>1016</v>
      </c>
      <c r="BA34" s="238">
        <v>1061</v>
      </c>
      <c r="BB34" s="240">
        <f t="shared" si="6"/>
        <v>16406.003159557662</v>
      </c>
      <c r="BC34" s="268" t="s">
        <v>432</v>
      </c>
      <c r="BD34" s="288">
        <v>365200</v>
      </c>
      <c r="BE34" s="238">
        <v>2295</v>
      </c>
      <c r="BF34" s="239">
        <v>1.0568031704095113</v>
      </c>
      <c r="BG34" s="240">
        <v>5585</v>
      </c>
      <c r="BH34" s="241">
        <v>0.305316091954023</v>
      </c>
      <c r="BI34" s="238">
        <v>2610</v>
      </c>
      <c r="BJ34" s="238">
        <v>2975</v>
      </c>
      <c r="BK34" s="240">
        <f t="shared" si="8"/>
        <v>15292.990142387733</v>
      </c>
      <c r="BL34" s="332"/>
      <c r="BM34" s="332"/>
      <c r="BN34" s="332"/>
      <c r="BO34" s="332"/>
      <c r="BP34" s="332"/>
      <c r="BQ34" s="332"/>
      <c r="BR34" s="332"/>
      <c r="BS34" s="332"/>
    </row>
    <row r="35" spans="1:71" ht="21" customHeight="1">
      <c r="A35" s="326"/>
      <c r="B35" s="327"/>
      <c r="C35" s="327"/>
      <c r="D35" s="327"/>
      <c r="E35" s="327"/>
      <c r="F35" s="327"/>
      <c r="G35" s="327"/>
      <c r="H35" s="327"/>
      <c r="I35" s="327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32"/>
      <c r="BM35" s="332"/>
      <c r="BN35" s="332"/>
      <c r="BO35" s="332"/>
      <c r="BP35" s="332"/>
      <c r="BQ35" s="332"/>
      <c r="BR35" s="332"/>
      <c r="BS35" s="332"/>
    </row>
    <row r="36" spans="1:63" ht="17.25">
      <c r="A36" s="298"/>
      <c r="B36" s="299"/>
      <c r="C36" s="298"/>
      <c r="D36" s="298"/>
      <c r="E36" s="299"/>
      <c r="F36" s="299"/>
      <c r="G36" s="300"/>
      <c r="H36" s="298"/>
      <c r="I36" s="298"/>
      <c r="J36" s="329"/>
      <c r="K36" s="300"/>
      <c r="L36" s="300"/>
      <c r="M36" s="300"/>
      <c r="N36" s="300"/>
      <c r="O36" s="300"/>
      <c r="P36" s="300"/>
      <c r="Q36" s="300"/>
      <c r="R36" s="300"/>
      <c r="S36" s="330"/>
      <c r="T36" s="300"/>
      <c r="U36" s="238"/>
      <c r="V36" s="238"/>
      <c r="W36" s="331"/>
      <c r="X36" s="331"/>
      <c r="Y36" s="238"/>
      <c r="Z36" s="238"/>
      <c r="AA36" s="331"/>
      <c r="AB36" s="330"/>
      <c r="AC36" s="300"/>
      <c r="AD36" s="300"/>
      <c r="AE36" s="300"/>
      <c r="AF36" s="300"/>
      <c r="AG36" s="300"/>
      <c r="AH36" s="300"/>
      <c r="AI36" s="300"/>
      <c r="AJ36" s="300"/>
      <c r="AK36" s="330"/>
      <c r="AL36" s="300"/>
      <c r="AM36" s="300"/>
      <c r="AN36" s="300"/>
      <c r="AO36" s="300"/>
      <c r="AP36" s="300"/>
      <c r="AQ36" s="300"/>
      <c r="AR36" s="300"/>
      <c r="AS36" s="300"/>
      <c r="AT36" s="330"/>
      <c r="AU36" s="300"/>
      <c r="AV36" s="300"/>
      <c r="AW36" s="300"/>
      <c r="AX36" s="300"/>
      <c r="AY36" s="300"/>
      <c r="AZ36" s="300"/>
      <c r="BA36" s="300"/>
      <c r="BB36" s="300"/>
      <c r="BC36" s="330"/>
      <c r="BD36" s="300"/>
      <c r="BE36" s="300"/>
      <c r="BF36" s="300"/>
      <c r="BG36" s="300"/>
      <c r="BH36" s="300"/>
      <c r="BI36" s="300"/>
      <c r="BJ36" s="300"/>
      <c r="BK36" s="300"/>
    </row>
    <row r="37" spans="1:63" ht="17.25">
      <c r="A37" s="303"/>
      <c r="B37" s="297"/>
      <c r="C37" s="297"/>
      <c r="D37" s="297"/>
      <c r="E37" s="297"/>
      <c r="F37" s="297"/>
      <c r="G37" s="297"/>
      <c r="H37" s="297"/>
      <c r="I37" s="297"/>
      <c r="J37" s="301"/>
      <c r="K37" s="299"/>
      <c r="L37" s="298"/>
      <c r="M37" s="298"/>
      <c r="N37" s="299"/>
      <c r="O37" s="299"/>
      <c r="P37" s="298"/>
      <c r="Q37" s="298"/>
      <c r="R37" s="298"/>
      <c r="S37" s="302"/>
      <c r="T37" s="299"/>
      <c r="U37" s="302"/>
      <c r="V37" s="302"/>
      <c r="W37" s="302"/>
      <c r="X37" s="302"/>
      <c r="Y37" s="302"/>
      <c r="Z37" s="302"/>
      <c r="AA37" s="302"/>
      <c r="AB37" s="302"/>
      <c r="AC37" s="299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299"/>
      <c r="AV37" s="302"/>
      <c r="AW37" s="302"/>
      <c r="AX37" s="302"/>
      <c r="AY37" s="302"/>
      <c r="AZ37" s="302"/>
      <c r="BA37" s="302"/>
      <c r="BB37" s="302"/>
      <c r="BC37" s="302"/>
      <c r="BD37" s="299"/>
      <c r="BE37" s="302"/>
      <c r="BF37" s="302"/>
      <c r="BG37" s="302"/>
      <c r="BH37" s="302"/>
      <c r="BI37" s="302"/>
      <c r="BJ37" s="302"/>
      <c r="BK37" s="302"/>
    </row>
    <row r="38" spans="10:18" ht="17.25">
      <c r="J38" s="304"/>
      <c r="K38" s="297"/>
      <c r="L38" s="297"/>
      <c r="M38" s="297"/>
      <c r="N38" s="297"/>
      <c r="O38" s="297"/>
      <c r="P38" s="297"/>
      <c r="Q38" s="297"/>
      <c r="R38" s="297"/>
    </row>
    <row r="76" spans="1:9" ht="17.25">
      <c r="A76" s="297"/>
      <c r="B76" s="297"/>
      <c r="C76" s="297"/>
      <c r="D76" s="297"/>
      <c r="E76" s="305"/>
      <c r="F76" s="305"/>
      <c r="G76" s="297"/>
      <c r="H76" s="297"/>
      <c r="I76" s="297"/>
    </row>
    <row r="77" spans="1:18" ht="17.25">
      <c r="A77" s="297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305"/>
      <c r="O77" s="305"/>
      <c r="P77" s="297"/>
      <c r="Q77" s="297"/>
      <c r="R77" s="297"/>
    </row>
    <row r="78" spans="10:18" ht="17.25">
      <c r="J78" s="297"/>
      <c r="K78" s="297"/>
      <c r="L78" s="297"/>
      <c r="M78" s="297"/>
      <c r="N78" s="297"/>
      <c r="O78" s="297"/>
      <c r="P78" s="297"/>
      <c r="Q78" s="297"/>
      <c r="R78" s="297"/>
    </row>
    <row r="116" spans="1:9" ht="17.25">
      <c r="A116" s="297"/>
      <c r="B116" s="297"/>
      <c r="C116" s="297"/>
      <c r="D116" s="297"/>
      <c r="E116" s="305"/>
      <c r="F116" s="305"/>
      <c r="G116" s="297"/>
      <c r="H116" s="297"/>
      <c r="I116" s="297"/>
    </row>
    <row r="117" spans="1:18" ht="17.25">
      <c r="A117" s="297"/>
      <c r="B117" s="297"/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305"/>
      <c r="O117" s="305"/>
      <c r="P117" s="297"/>
      <c r="Q117" s="297"/>
      <c r="R117" s="297"/>
    </row>
    <row r="118" spans="10:18" ht="17.25">
      <c r="J118" s="297"/>
      <c r="K118" s="297"/>
      <c r="L118" s="297"/>
      <c r="M118" s="297"/>
      <c r="N118" s="297"/>
      <c r="O118" s="297"/>
      <c r="P118" s="297"/>
      <c r="Q118" s="297"/>
      <c r="R118" s="297"/>
    </row>
    <row r="141" spans="19:27" ht="17.25">
      <c r="S141" s="297"/>
      <c r="T141" s="297"/>
      <c r="U141" s="297"/>
      <c r="V141" s="297"/>
      <c r="W141" s="297"/>
      <c r="X141" s="297"/>
      <c r="Y141" s="297"/>
      <c r="Z141" s="297"/>
      <c r="AA141" s="297"/>
    </row>
    <row r="142" spans="19:27" ht="17.25">
      <c r="S142" s="297"/>
      <c r="T142" s="297"/>
      <c r="U142" s="297"/>
      <c r="V142" s="297"/>
      <c r="W142" s="297"/>
      <c r="X142" s="297"/>
      <c r="Y142" s="297"/>
      <c r="Z142" s="297"/>
      <c r="AA142" s="297"/>
    </row>
    <row r="143" spans="19:27" ht="17.25">
      <c r="S143" s="297"/>
      <c r="T143" s="297"/>
      <c r="U143" s="297"/>
      <c r="V143" s="297"/>
      <c r="W143" s="297"/>
      <c r="X143" s="297"/>
      <c r="Y143" s="297"/>
      <c r="Z143" s="297"/>
      <c r="AA143" s="297"/>
    </row>
    <row r="144" spans="19:27" ht="17.25">
      <c r="S144" s="297"/>
      <c r="T144" s="297"/>
      <c r="U144" s="297"/>
      <c r="V144" s="297"/>
      <c r="W144" s="297"/>
      <c r="X144" s="297"/>
      <c r="Y144" s="297"/>
      <c r="Z144" s="297"/>
      <c r="AA144" s="297"/>
    </row>
    <row r="145" spans="19:27" ht="17.25">
      <c r="S145" s="297"/>
      <c r="T145" s="297"/>
      <c r="U145" s="297"/>
      <c r="V145" s="297"/>
      <c r="W145" s="297"/>
      <c r="X145" s="297"/>
      <c r="Y145" s="297"/>
      <c r="Z145" s="297"/>
      <c r="AA145" s="297"/>
    </row>
    <row r="146" spans="19:27" ht="17.25">
      <c r="S146" s="297"/>
      <c r="T146" s="297"/>
      <c r="U146" s="297"/>
      <c r="V146" s="297"/>
      <c r="W146" s="297"/>
      <c r="X146" s="297"/>
      <c r="Y146" s="297"/>
      <c r="Z146" s="297"/>
      <c r="AA146" s="297"/>
    </row>
    <row r="147" spans="19:27" ht="17.25">
      <c r="S147" s="297"/>
      <c r="T147" s="297"/>
      <c r="U147" s="297"/>
      <c r="V147" s="297"/>
      <c r="W147" s="297"/>
      <c r="X147" s="297"/>
      <c r="Y147" s="297"/>
      <c r="Z147" s="297"/>
      <c r="AA147" s="297"/>
    </row>
    <row r="148" spans="19:27" ht="17.25">
      <c r="S148" s="297"/>
      <c r="T148" s="297"/>
      <c r="U148" s="297"/>
      <c r="V148" s="297"/>
      <c r="W148" s="297"/>
      <c r="X148" s="297"/>
      <c r="Y148" s="297"/>
      <c r="Z148" s="297"/>
      <c r="AA148" s="297"/>
    </row>
    <row r="149" spans="19:27" ht="17.25">
      <c r="S149" s="297"/>
      <c r="T149" s="297"/>
      <c r="U149" s="297"/>
      <c r="V149" s="297"/>
      <c r="W149" s="297"/>
      <c r="X149" s="297"/>
      <c r="Y149" s="297"/>
      <c r="Z149" s="297"/>
      <c r="AA149" s="297"/>
    </row>
    <row r="150" spans="19:27" ht="17.25">
      <c r="S150" s="297"/>
      <c r="T150" s="297"/>
      <c r="U150" s="297"/>
      <c r="V150" s="297"/>
      <c r="W150" s="297"/>
      <c r="X150" s="297"/>
      <c r="Y150" s="297"/>
      <c r="Z150" s="297"/>
      <c r="AA150" s="297"/>
    </row>
    <row r="151" spans="19:27" ht="17.25">
      <c r="S151" s="297"/>
      <c r="T151" s="297"/>
      <c r="U151" s="297"/>
      <c r="V151" s="297"/>
      <c r="W151" s="297"/>
      <c r="X151" s="297"/>
      <c r="Y151" s="297"/>
      <c r="Z151" s="297"/>
      <c r="AA151" s="297"/>
    </row>
    <row r="152" spans="19:27" ht="17.25">
      <c r="S152" s="297"/>
      <c r="T152" s="297"/>
      <c r="U152" s="297"/>
      <c r="V152" s="297"/>
      <c r="W152" s="297"/>
      <c r="X152" s="297"/>
      <c r="Y152" s="297"/>
      <c r="Z152" s="297"/>
      <c r="AA152" s="297"/>
    </row>
    <row r="153" spans="19:27" ht="17.25">
      <c r="S153" s="297"/>
      <c r="T153" s="297"/>
      <c r="U153" s="297"/>
      <c r="V153" s="297"/>
      <c r="W153" s="297"/>
      <c r="X153" s="297"/>
      <c r="Y153" s="297"/>
      <c r="Z153" s="297"/>
      <c r="AA153" s="297"/>
    </row>
    <row r="154" spans="19:27" ht="17.25">
      <c r="S154" s="297"/>
      <c r="T154" s="297"/>
      <c r="U154" s="297"/>
      <c r="V154" s="297"/>
      <c r="W154" s="297"/>
      <c r="X154" s="297"/>
      <c r="Y154" s="297"/>
      <c r="Z154" s="297"/>
      <c r="AA154" s="297"/>
    </row>
    <row r="155" spans="19:27" ht="17.25">
      <c r="S155" s="297"/>
      <c r="T155" s="297"/>
      <c r="U155" s="297"/>
      <c r="V155" s="297"/>
      <c r="W155" s="297"/>
      <c r="X155" s="297"/>
      <c r="Y155" s="297"/>
      <c r="Z155" s="297"/>
      <c r="AA155" s="297"/>
    </row>
    <row r="156" spans="1:9" ht="17.25">
      <c r="A156" s="297"/>
      <c r="B156" s="297"/>
      <c r="C156" s="297"/>
      <c r="D156" s="297"/>
      <c r="E156" s="305"/>
      <c r="F156" s="305"/>
      <c r="G156" s="297"/>
      <c r="H156" s="297"/>
      <c r="I156" s="297"/>
    </row>
    <row r="157" spans="1:18" ht="17.25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</row>
    <row r="158" spans="1:18" ht="17.25">
      <c r="A158" s="306"/>
      <c r="B158" s="306"/>
      <c r="C158" s="306"/>
      <c r="D158" s="306"/>
      <c r="E158" s="306"/>
      <c r="F158" s="306"/>
      <c r="G158" s="306"/>
      <c r="H158" s="306"/>
      <c r="I158" s="306"/>
      <c r="J158" s="297"/>
      <c r="K158" s="297"/>
      <c r="L158" s="297"/>
      <c r="M158" s="297"/>
      <c r="N158" s="297"/>
      <c r="O158" s="297"/>
      <c r="P158" s="297"/>
      <c r="Q158" s="297"/>
      <c r="R158" s="297"/>
    </row>
    <row r="159" spans="1:18" ht="17.25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</row>
    <row r="160" spans="1:18" ht="17.25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</row>
    <row r="161" spans="1:18" ht="17.25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</row>
    <row r="162" spans="1:18" ht="17.25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</row>
    <row r="163" spans="1:18" ht="17.25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</row>
    <row r="164" spans="1:18" ht="17.25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</row>
    <row r="165" spans="1:18" ht="17.25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</row>
    <row r="166" spans="1:18" ht="17.25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</row>
    <row r="167" spans="1:18" ht="17.25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</row>
    <row r="168" spans="1:18" ht="17.25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</row>
    <row r="169" spans="1:18" ht="17.25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</row>
    <row r="170" spans="1:18" ht="17.25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</row>
    <row r="171" spans="1:18" ht="17.25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</row>
    <row r="172" spans="1:18" ht="17.25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</row>
    <row r="173" spans="1:18" ht="17.25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</row>
    <row r="174" spans="1:18" ht="17.25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</row>
    <row r="175" spans="1:18" ht="17.25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</row>
    <row r="176" spans="1:18" ht="17.25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</row>
    <row r="177" spans="1:18" ht="17.25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</row>
    <row r="178" spans="1:18" ht="17.25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</row>
    <row r="179" spans="1:18" ht="17.25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</row>
    <row r="180" spans="1:18" ht="17.2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</row>
    <row r="181" spans="1:18" ht="17.25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</row>
    <row r="182" spans="1:18" ht="17.25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</row>
    <row r="183" spans="1:18" ht="17.25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</row>
    <row r="184" spans="1:18" ht="17.25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</row>
    <row r="185" spans="1:18" ht="17.25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</row>
    <row r="186" spans="1:18" ht="17.25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</row>
    <row r="187" spans="1:18" ht="17.25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</row>
    <row r="188" spans="1:18" ht="17.25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</row>
    <row r="189" spans="1:18" ht="17.25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</row>
    <row r="190" spans="1:18" ht="17.25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</row>
    <row r="191" spans="1:18" ht="17.25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</row>
    <row r="192" spans="1:18" ht="17.25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</row>
    <row r="193" spans="1:18" ht="17.25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</row>
    <row r="194" spans="1:18" ht="17.25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</row>
    <row r="195" spans="1:18" ht="17.25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</row>
    <row r="196" spans="1:18" ht="17.25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</row>
    <row r="197" spans="1:18" ht="17.25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</row>
    <row r="198" spans="1:18" ht="17.25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</row>
    <row r="199" spans="1:18" ht="17.25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</row>
    <row r="200" spans="1:18" ht="17.25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</row>
    <row r="201" spans="1:18" ht="17.25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</row>
    <row r="202" spans="1:18" ht="17.25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</row>
    <row r="203" spans="1:18" ht="17.25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</row>
    <row r="204" spans="1:18" ht="17.25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</row>
    <row r="205" spans="1:18" ht="17.25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</row>
    <row r="206" spans="1:18" ht="17.25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</row>
    <row r="207" spans="1:18" ht="17.25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</row>
    <row r="208" spans="1:18" ht="17.25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</row>
    <row r="209" spans="10:18" ht="17.25">
      <c r="J209" s="306"/>
      <c r="K209" s="306"/>
      <c r="L209" s="306"/>
      <c r="M209" s="306"/>
      <c r="N209" s="306"/>
      <c r="O209" s="306"/>
      <c r="P209" s="306"/>
      <c r="Q209" s="306"/>
      <c r="R209" s="306"/>
    </row>
  </sheetData>
  <sheetProtection/>
  <mergeCells count="23">
    <mergeCell ref="C6:D6"/>
    <mergeCell ref="L6:M6"/>
    <mergeCell ref="U6:V6"/>
    <mergeCell ref="BP6:BQ6"/>
    <mergeCell ref="AF6:AG6"/>
    <mergeCell ref="AO6:AP6"/>
    <mergeCell ref="AX6:AY6"/>
    <mergeCell ref="BG6:BH6"/>
    <mergeCell ref="BE6:BF6"/>
    <mergeCell ref="BN6:BO6"/>
    <mergeCell ref="AB3:AD3"/>
    <mergeCell ref="AD6:AE6"/>
    <mergeCell ref="AM6:AN6"/>
    <mergeCell ref="AV6:AW6"/>
    <mergeCell ref="E6:F6"/>
    <mergeCell ref="N6:O6"/>
    <mergeCell ref="W6:X6"/>
    <mergeCell ref="BL23:BR23"/>
    <mergeCell ref="BL24:BQ24"/>
    <mergeCell ref="BL25:BR25"/>
    <mergeCell ref="BL26:BR26"/>
    <mergeCell ref="BL27:BR27"/>
    <mergeCell ref="BL3:BN3"/>
  </mergeCells>
  <printOptions/>
  <pageMargins left="0.984251968503937" right="0.984251968503937" top="0.7874015748031497" bottom="0.7874015748031497" header="0.5118110236220472" footer="0.5118110236220472"/>
  <pageSetup firstPageNumber="11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3">
      <selection activeCell="G46" sqref="G46"/>
    </sheetView>
  </sheetViews>
  <sheetFormatPr defaultColWidth="13.375" defaultRowHeight="13.5"/>
  <cols>
    <col min="1" max="1" width="18.625" style="0" customWidth="1"/>
    <col min="2" max="7" width="10.375" style="0" customWidth="1"/>
    <col min="8" max="8" width="8.125" style="0" customWidth="1"/>
    <col min="9" max="9" width="8.625" style="0" customWidth="1"/>
    <col min="10" max="10" width="3.375" style="0" customWidth="1"/>
    <col min="11" max="11" width="15.625" style="0" customWidth="1"/>
    <col min="12" max="12" width="10.625" style="0" customWidth="1"/>
    <col min="13" max="13" width="10.125" style="0" customWidth="1"/>
    <col min="14" max="14" width="8.50390625" style="0" customWidth="1"/>
    <col min="15" max="15" width="10.125" style="0" customWidth="1"/>
    <col min="16" max="16" width="8.50390625" style="0" customWidth="1"/>
    <col min="17" max="18" width="8.125" style="0" customWidth="1"/>
    <col min="19" max="19" width="8.625" style="0" customWidth="1"/>
    <col min="20" max="20" width="3.375" style="0" customWidth="1"/>
    <col min="21" max="21" width="17.25390625" style="0" customWidth="1"/>
    <col min="22" max="22" width="11.125" style="0" customWidth="1"/>
    <col min="23" max="24" width="8.625" style="0" customWidth="1"/>
    <col min="25" max="25" width="12.625" style="0" customWidth="1"/>
    <col min="26" max="26" width="7.875" style="0" customWidth="1"/>
    <col min="27" max="28" width="7.625" style="0" customWidth="1"/>
    <col min="29" max="29" width="11.125" style="0" customWidth="1"/>
    <col min="30" max="30" width="3.375" style="0" customWidth="1"/>
    <col min="31" max="31" width="18.25390625" style="0" customWidth="1"/>
    <col min="32" max="32" width="12.00390625" style="0" customWidth="1"/>
    <col min="33" max="34" width="9.25390625" style="0" customWidth="1"/>
    <col min="35" max="36" width="10.75390625" style="0" customWidth="1"/>
    <col min="37" max="38" width="9.25390625" style="0" customWidth="1"/>
    <col min="39" max="39" width="13.375" style="0" customWidth="1"/>
    <col min="40" max="40" width="3.125" style="0" customWidth="1"/>
    <col min="41" max="42" width="13.375" style="0" customWidth="1"/>
    <col min="43" max="44" width="11.00390625" style="0" customWidth="1"/>
    <col min="45" max="46" width="11.50390625" style="0" customWidth="1"/>
    <col min="47" max="48" width="11.00390625" style="0" customWidth="1"/>
    <col min="49" max="49" width="13.375" style="0" customWidth="1"/>
    <col min="50" max="50" width="3.375" style="0" customWidth="1"/>
    <col min="51" max="52" width="13.375" style="0" customWidth="1"/>
    <col min="53" max="54" width="10.00390625" style="0" customWidth="1"/>
    <col min="55" max="56" width="11.00390625" style="0" customWidth="1"/>
    <col min="57" max="58" width="10.75390625" style="0" customWidth="1"/>
    <col min="59" max="59" width="13.375" style="0" customWidth="1"/>
    <col min="60" max="60" width="3.375" style="0" customWidth="1"/>
    <col min="61" max="62" width="13.375" style="0" customWidth="1"/>
    <col min="63" max="68" width="10.00390625" style="0" customWidth="1"/>
    <col min="69" max="69" width="13.375" style="0" customWidth="1"/>
    <col min="70" max="70" width="3.375" style="0" customWidth="1"/>
    <col min="71" max="72" width="13.375" style="0" customWidth="1"/>
    <col min="73" max="79" width="10.375" style="0" customWidth="1"/>
    <col min="80" max="80" width="3.375" style="0" customWidth="1"/>
    <col min="81" max="81" width="20.00390625" style="0" customWidth="1"/>
  </cols>
  <sheetData>
    <row r="1" spans="1:12" s="213" customFormat="1" ht="15" customHeight="1">
      <c r="A1" s="370"/>
      <c r="B1" s="371"/>
      <c r="C1" s="226"/>
      <c r="G1" s="214" t="s">
        <v>44</v>
      </c>
      <c r="L1" s="210"/>
    </row>
    <row r="2" spans="1:9" ht="12" customHeight="1">
      <c r="A2" s="2"/>
      <c r="I2" s="3"/>
    </row>
    <row r="3" spans="1:7" s="6" customFormat="1" ht="15" customHeight="1">
      <c r="A3" s="69" t="s">
        <v>127</v>
      </c>
      <c r="B3" s="4"/>
      <c r="C3" s="4"/>
      <c r="D3" s="8"/>
      <c r="E3" s="8"/>
      <c r="F3" s="7"/>
      <c r="G3" s="7"/>
    </row>
    <row r="4" spans="1:7" s="6" customFormat="1" ht="15" customHeight="1" thickBot="1">
      <c r="A4" s="7"/>
      <c r="B4" s="7"/>
      <c r="C4" s="7"/>
      <c r="D4" s="8"/>
      <c r="E4" s="8"/>
      <c r="F4" s="7"/>
      <c r="G4" s="5" t="s">
        <v>493</v>
      </c>
    </row>
    <row r="5" spans="1:7" s="6" customFormat="1" ht="22.5" customHeight="1">
      <c r="A5" s="344" t="s">
        <v>3</v>
      </c>
      <c r="B5" s="373" t="s">
        <v>2</v>
      </c>
      <c r="C5" s="374"/>
      <c r="D5" s="367" t="s">
        <v>1</v>
      </c>
      <c r="E5" s="368"/>
      <c r="F5" s="369"/>
      <c r="G5" s="369"/>
    </row>
    <row r="6" spans="1:7" s="6" customFormat="1" ht="22.5" customHeight="1">
      <c r="A6" s="372"/>
      <c r="B6" s="227"/>
      <c r="C6" s="218" t="s">
        <v>460</v>
      </c>
      <c r="D6" s="22" t="s">
        <v>128</v>
      </c>
      <c r="E6" s="218" t="s">
        <v>460</v>
      </c>
      <c r="F6" s="218" t="s">
        <v>4</v>
      </c>
      <c r="G6" s="219" t="s">
        <v>5</v>
      </c>
    </row>
    <row r="7" spans="1:7" s="6" customFormat="1" ht="15.75" customHeight="1">
      <c r="A7" s="12"/>
      <c r="B7" s="9" t="s">
        <v>7</v>
      </c>
      <c r="C7" s="10" t="s">
        <v>194</v>
      </c>
      <c r="D7" s="13" t="s">
        <v>8</v>
      </c>
      <c r="E7" s="13" t="s">
        <v>462</v>
      </c>
      <c r="F7" s="10"/>
      <c r="G7" s="12"/>
    </row>
    <row r="8" spans="1:7" s="6" customFormat="1" ht="15.75" customHeight="1">
      <c r="A8" s="249" t="s">
        <v>469</v>
      </c>
      <c r="B8" s="21">
        <f>SUM(B10:B45)</f>
        <v>165540</v>
      </c>
      <c r="C8" s="236">
        <v>1.5</v>
      </c>
      <c r="D8" s="21">
        <f>SUM(D10:D45)</f>
        <v>365587</v>
      </c>
      <c r="E8" s="236">
        <v>1</v>
      </c>
      <c r="F8" s="21">
        <f>SUM(F10:F45)</f>
        <v>175892</v>
      </c>
      <c r="G8" s="21">
        <f>SUM(G10:G45)</f>
        <v>189695</v>
      </c>
    </row>
    <row r="9" spans="1:7" s="6" customFormat="1" ht="15.75" customHeight="1">
      <c r="A9" s="11"/>
      <c r="B9" s="14"/>
      <c r="C9" s="229"/>
      <c r="D9" s="19"/>
      <c r="E9" s="229"/>
      <c r="F9" s="15"/>
      <c r="G9" s="15"/>
    </row>
    <row r="10" spans="1:7" s="6" customFormat="1" ht="15.75" customHeight="1">
      <c r="A10" s="11" t="s">
        <v>9</v>
      </c>
      <c r="B10" s="16">
        <v>4335</v>
      </c>
      <c r="C10" s="230">
        <v>1.5</v>
      </c>
      <c r="D10" s="15">
        <f>F10+G10</f>
        <v>8081</v>
      </c>
      <c r="E10" s="232">
        <v>0.4</v>
      </c>
      <c r="F10" s="17">
        <v>3771</v>
      </c>
      <c r="G10" s="17">
        <v>4310</v>
      </c>
    </row>
    <row r="11" spans="1:7" s="6" customFormat="1" ht="15.75" customHeight="1">
      <c r="A11" s="11" t="s">
        <v>10</v>
      </c>
      <c r="B11" s="16">
        <v>4848</v>
      </c>
      <c r="C11" s="230">
        <v>1.1</v>
      </c>
      <c r="D11" s="15">
        <f aca="true" t="shared" si="0" ref="D11:D45">F11+G11</f>
        <v>9351</v>
      </c>
      <c r="E11" s="232">
        <v>1.7</v>
      </c>
      <c r="F11" s="17">
        <v>4623</v>
      </c>
      <c r="G11" s="17">
        <v>4728</v>
      </c>
    </row>
    <row r="12" spans="1:7" s="6" customFormat="1" ht="15.75" customHeight="1">
      <c r="A12" s="11" t="s">
        <v>11</v>
      </c>
      <c r="B12" s="16">
        <v>5839</v>
      </c>
      <c r="C12" s="230">
        <v>-0.1</v>
      </c>
      <c r="D12" s="15">
        <f t="shared" si="0"/>
        <v>11832</v>
      </c>
      <c r="E12" s="232">
        <v>-0.4</v>
      </c>
      <c r="F12" s="17">
        <v>5654</v>
      </c>
      <c r="G12" s="17">
        <v>6178</v>
      </c>
    </row>
    <row r="13" spans="1:7" s="6" customFormat="1" ht="15.75" customHeight="1">
      <c r="A13" s="11" t="s">
        <v>12</v>
      </c>
      <c r="B13" s="16">
        <v>4208</v>
      </c>
      <c r="C13" s="230">
        <v>0</v>
      </c>
      <c r="D13" s="15">
        <f t="shared" si="0"/>
        <v>8511</v>
      </c>
      <c r="E13" s="232">
        <v>-0.6</v>
      </c>
      <c r="F13" s="17">
        <v>4055</v>
      </c>
      <c r="G13" s="17">
        <v>4456</v>
      </c>
    </row>
    <row r="14" spans="1:7" s="6" customFormat="1" ht="15.75" customHeight="1">
      <c r="A14" s="11" t="s">
        <v>13</v>
      </c>
      <c r="B14" s="18">
        <v>6451</v>
      </c>
      <c r="C14" s="231">
        <v>3</v>
      </c>
      <c r="D14" s="15">
        <f t="shared" si="0"/>
        <v>13737</v>
      </c>
      <c r="E14" s="232">
        <v>2.5</v>
      </c>
      <c r="F14" s="17">
        <v>6989</v>
      </c>
      <c r="G14" s="17">
        <v>6748</v>
      </c>
    </row>
    <row r="15" spans="1:7" s="6" customFormat="1" ht="15.75" customHeight="1">
      <c r="A15" s="11" t="s">
        <v>14</v>
      </c>
      <c r="B15" s="18">
        <v>3340</v>
      </c>
      <c r="C15" s="231">
        <v>1.6</v>
      </c>
      <c r="D15" s="15">
        <f t="shared" si="0"/>
        <v>6633</v>
      </c>
      <c r="E15" s="232">
        <v>0.9</v>
      </c>
      <c r="F15" s="17">
        <v>3240</v>
      </c>
      <c r="G15" s="17">
        <v>3393</v>
      </c>
    </row>
    <row r="16" spans="1:7" s="6" customFormat="1" ht="15.75" customHeight="1">
      <c r="A16" s="11" t="s">
        <v>15</v>
      </c>
      <c r="B16" s="16">
        <v>6456</v>
      </c>
      <c r="C16" s="230">
        <v>0.2</v>
      </c>
      <c r="D16" s="15">
        <f t="shared" si="0"/>
        <v>14868</v>
      </c>
      <c r="E16" s="232">
        <v>0.2</v>
      </c>
      <c r="F16" s="17">
        <v>7106</v>
      </c>
      <c r="G16" s="17">
        <v>7762</v>
      </c>
    </row>
    <row r="17" spans="1:7" s="6" customFormat="1" ht="15.75" customHeight="1">
      <c r="A17" s="11" t="s">
        <v>16</v>
      </c>
      <c r="B17" s="16">
        <v>6011</v>
      </c>
      <c r="C17" s="230">
        <v>2.6</v>
      </c>
      <c r="D17" s="15">
        <f t="shared" si="0"/>
        <v>13992</v>
      </c>
      <c r="E17" s="232">
        <v>2.4</v>
      </c>
      <c r="F17" s="17">
        <v>6585</v>
      </c>
      <c r="G17" s="17">
        <v>7407</v>
      </c>
    </row>
    <row r="18" spans="1:7" s="6" customFormat="1" ht="15.75" customHeight="1">
      <c r="A18" s="11" t="s">
        <v>17</v>
      </c>
      <c r="B18" s="16">
        <v>7174</v>
      </c>
      <c r="C18" s="230">
        <v>0.7</v>
      </c>
      <c r="D18" s="15">
        <f t="shared" si="0"/>
        <v>15723</v>
      </c>
      <c r="E18" s="232">
        <v>0.2</v>
      </c>
      <c r="F18" s="17">
        <v>7561</v>
      </c>
      <c r="G18" s="17">
        <v>8162</v>
      </c>
    </row>
    <row r="19" spans="1:7" s="6" customFormat="1" ht="15.75" customHeight="1">
      <c r="A19" s="11" t="s">
        <v>18</v>
      </c>
      <c r="B19" s="16">
        <v>4440</v>
      </c>
      <c r="C19" s="230">
        <v>1.4</v>
      </c>
      <c r="D19" s="15">
        <f t="shared" si="0"/>
        <v>10938</v>
      </c>
      <c r="E19" s="232">
        <v>-0.2</v>
      </c>
      <c r="F19" s="17">
        <v>5434</v>
      </c>
      <c r="G19" s="17">
        <v>5504</v>
      </c>
    </row>
    <row r="20" spans="1:7" s="6" customFormat="1" ht="15.75" customHeight="1">
      <c r="A20" s="11" t="s">
        <v>19</v>
      </c>
      <c r="B20" s="16">
        <v>2821</v>
      </c>
      <c r="C20" s="230">
        <v>-0.2</v>
      </c>
      <c r="D20" s="15">
        <f t="shared" si="0"/>
        <v>7876</v>
      </c>
      <c r="E20" s="232">
        <v>0.1</v>
      </c>
      <c r="F20" s="17">
        <v>3903</v>
      </c>
      <c r="G20" s="17">
        <v>3973</v>
      </c>
    </row>
    <row r="21" spans="1:7" s="6" customFormat="1" ht="15.75" customHeight="1">
      <c r="A21" s="11" t="s">
        <v>20</v>
      </c>
      <c r="B21" s="16">
        <v>4194</v>
      </c>
      <c r="C21" s="230">
        <v>1.2</v>
      </c>
      <c r="D21" s="15">
        <f t="shared" si="0"/>
        <v>10507</v>
      </c>
      <c r="E21" s="232">
        <v>0.1</v>
      </c>
      <c r="F21" s="17">
        <v>5051</v>
      </c>
      <c r="G21" s="17">
        <v>5456</v>
      </c>
    </row>
    <row r="22" spans="1:7" s="6" customFormat="1" ht="15.75" customHeight="1">
      <c r="A22" s="11" t="s">
        <v>21</v>
      </c>
      <c r="B22" s="16">
        <v>4300</v>
      </c>
      <c r="C22" s="230">
        <v>2.5</v>
      </c>
      <c r="D22" s="15">
        <f t="shared" si="0"/>
        <v>7681</v>
      </c>
      <c r="E22" s="232">
        <v>1.1</v>
      </c>
      <c r="F22" s="17">
        <v>3974</v>
      </c>
      <c r="G22" s="17">
        <v>3707</v>
      </c>
    </row>
    <row r="23" spans="1:7" s="6" customFormat="1" ht="15.75" customHeight="1">
      <c r="A23" s="11" t="s">
        <v>22</v>
      </c>
      <c r="B23" s="16">
        <v>4170</v>
      </c>
      <c r="C23" s="230">
        <v>1.3</v>
      </c>
      <c r="D23" s="15">
        <f t="shared" si="0"/>
        <v>9199</v>
      </c>
      <c r="E23" s="232">
        <v>0.5</v>
      </c>
      <c r="F23" s="17">
        <v>4412</v>
      </c>
      <c r="G23" s="17">
        <v>4787</v>
      </c>
    </row>
    <row r="24" spans="1:7" s="6" customFormat="1" ht="15.75" customHeight="1">
      <c r="A24" s="11" t="s">
        <v>23</v>
      </c>
      <c r="B24" s="16">
        <v>11991</v>
      </c>
      <c r="C24" s="230">
        <v>2.5</v>
      </c>
      <c r="D24" s="15">
        <f t="shared" si="0"/>
        <v>21809</v>
      </c>
      <c r="E24" s="232">
        <v>1.9</v>
      </c>
      <c r="F24" s="17">
        <v>10834</v>
      </c>
      <c r="G24" s="17">
        <v>10975</v>
      </c>
    </row>
    <row r="25" spans="1:7" s="6" customFormat="1" ht="15.75" customHeight="1">
      <c r="A25" s="11" t="s">
        <v>24</v>
      </c>
      <c r="B25" s="16">
        <v>7086</v>
      </c>
      <c r="C25" s="230">
        <v>2.3</v>
      </c>
      <c r="D25" s="15">
        <f t="shared" si="0"/>
        <v>13066</v>
      </c>
      <c r="E25" s="232">
        <v>0.8</v>
      </c>
      <c r="F25" s="17">
        <v>6564</v>
      </c>
      <c r="G25" s="17">
        <v>6502</v>
      </c>
    </row>
    <row r="26" spans="1:7" s="6" customFormat="1" ht="15.75" customHeight="1">
      <c r="A26" s="11" t="s">
        <v>25</v>
      </c>
      <c r="B26" s="16">
        <v>3267</v>
      </c>
      <c r="C26" s="230">
        <v>0.1</v>
      </c>
      <c r="D26" s="15">
        <f t="shared" si="0"/>
        <v>7036</v>
      </c>
      <c r="E26" s="232">
        <v>0.2</v>
      </c>
      <c r="F26" s="17">
        <v>3470</v>
      </c>
      <c r="G26" s="17">
        <v>3566</v>
      </c>
    </row>
    <row r="27" spans="1:7" s="6" customFormat="1" ht="15.75" customHeight="1">
      <c r="A27" s="11" t="s">
        <v>26</v>
      </c>
      <c r="B27" s="16">
        <v>3980</v>
      </c>
      <c r="C27" s="230">
        <v>0.2</v>
      </c>
      <c r="D27" s="15">
        <f t="shared" si="0"/>
        <v>8736</v>
      </c>
      <c r="E27" s="232">
        <v>-0.1</v>
      </c>
      <c r="F27" s="17">
        <v>4224</v>
      </c>
      <c r="G27" s="17">
        <v>4512</v>
      </c>
    </row>
    <row r="28" spans="1:7" s="6" customFormat="1" ht="15.75" customHeight="1">
      <c r="A28" s="11" t="s">
        <v>27</v>
      </c>
      <c r="B28" s="16">
        <v>5443</v>
      </c>
      <c r="C28" s="230">
        <v>1.6</v>
      </c>
      <c r="D28" s="15">
        <f t="shared" si="0"/>
        <v>13039</v>
      </c>
      <c r="E28" s="232">
        <v>1.1</v>
      </c>
      <c r="F28" s="17">
        <v>6367</v>
      </c>
      <c r="G28" s="17">
        <v>6672</v>
      </c>
    </row>
    <row r="29" spans="1:7" s="6" customFormat="1" ht="15.75" customHeight="1">
      <c r="A29" s="11" t="s">
        <v>28</v>
      </c>
      <c r="B29" s="16">
        <v>3453</v>
      </c>
      <c r="C29" s="230">
        <v>-0.2</v>
      </c>
      <c r="D29" s="15">
        <f t="shared" si="0"/>
        <v>8798</v>
      </c>
      <c r="E29" s="232">
        <v>-1</v>
      </c>
      <c r="F29" s="17">
        <v>4289</v>
      </c>
      <c r="G29" s="17">
        <v>4509</v>
      </c>
    </row>
    <row r="30" spans="1:7" s="6" customFormat="1" ht="15.75" customHeight="1">
      <c r="A30" s="11" t="s">
        <v>29</v>
      </c>
      <c r="B30" s="16">
        <v>3310</v>
      </c>
      <c r="C30" s="230">
        <v>-13.1</v>
      </c>
      <c r="D30" s="15">
        <f t="shared" si="0"/>
        <v>8028</v>
      </c>
      <c r="E30" s="232">
        <v>-15.9</v>
      </c>
      <c r="F30" s="17">
        <v>3793</v>
      </c>
      <c r="G30" s="17">
        <v>4235</v>
      </c>
    </row>
    <row r="31" spans="1:7" s="6" customFormat="1" ht="15.75" customHeight="1">
      <c r="A31" s="11" t="s">
        <v>30</v>
      </c>
      <c r="B31" s="16">
        <v>3436</v>
      </c>
      <c r="C31" s="230">
        <v>0.2</v>
      </c>
      <c r="D31" s="15">
        <f t="shared" si="0"/>
        <v>8412</v>
      </c>
      <c r="E31" s="232">
        <v>-1</v>
      </c>
      <c r="F31" s="17">
        <v>3964</v>
      </c>
      <c r="G31" s="17">
        <v>4448</v>
      </c>
    </row>
    <row r="32" spans="1:7" s="6" customFormat="1" ht="15.75" customHeight="1">
      <c r="A32" s="11" t="s">
        <v>31</v>
      </c>
      <c r="B32" s="16">
        <v>1999</v>
      </c>
      <c r="C32" s="230">
        <v>0.8</v>
      </c>
      <c r="D32" s="15">
        <f t="shared" si="0"/>
        <v>4708</v>
      </c>
      <c r="E32" s="232">
        <v>-1</v>
      </c>
      <c r="F32" s="17">
        <v>2258</v>
      </c>
      <c r="G32" s="17">
        <v>2450</v>
      </c>
    </row>
    <row r="33" spans="1:7" s="6" customFormat="1" ht="15.75" customHeight="1">
      <c r="A33" s="11" t="s">
        <v>32</v>
      </c>
      <c r="B33" s="16">
        <v>5795</v>
      </c>
      <c r="C33" s="230">
        <v>3</v>
      </c>
      <c r="D33" s="15">
        <f t="shared" si="0"/>
        <v>15104</v>
      </c>
      <c r="E33" s="232">
        <v>2.5</v>
      </c>
      <c r="F33" s="17">
        <v>7330</v>
      </c>
      <c r="G33" s="17">
        <v>7774</v>
      </c>
    </row>
    <row r="34" spans="1:7" s="6" customFormat="1" ht="15.75" customHeight="1">
      <c r="A34" s="11" t="s">
        <v>33</v>
      </c>
      <c r="B34" s="16">
        <v>5634</v>
      </c>
      <c r="C34" s="230">
        <v>1.1</v>
      </c>
      <c r="D34" s="15">
        <f t="shared" si="0"/>
        <v>14756</v>
      </c>
      <c r="E34" s="232">
        <v>0.5</v>
      </c>
      <c r="F34" s="17">
        <v>7237</v>
      </c>
      <c r="G34" s="17">
        <v>7519</v>
      </c>
    </row>
    <row r="35" spans="1:7" s="6" customFormat="1" ht="15.75" customHeight="1">
      <c r="A35" s="11" t="s">
        <v>34</v>
      </c>
      <c r="B35" s="16">
        <v>4072</v>
      </c>
      <c r="C35" s="230">
        <v>0.4</v>
      </c>
      <c r="D35" s="15">
        <f t="shared" si="0"/>
        <v>9776</v>
      </c>
      <c r="E35" s="232">
        <v>-0.7</v>
      </c>
      <c r="F35" s="17">
        <v>4593</v>
      </c>
      <c r="G35" s="17">
        <v>5183</v>
      </c>
    </row>
    <row r="36" spans="1:7" s="6" customFormat="1" ht="15.75" customHeight="1">
      <c r="A36" s="11" t="s">
        <v>35</v>
      </c>
      <c r="B36" s="16">
        <v>4174</v>
      </c>
      <c r="C36" s="230">
        <v>0.7</v>
      </c>
      <c r="D36" s="15">
        <f t="shared" si="0"/>
        <v>9743</v>
      </c>
      <c r="E36" s="232">
        <v>0.3</v>
      </c>
      <c r="F36" s="17">
        <v>4614</v>
      </c>
      <c r="G36" s="17">
        <v>5129</v>
      </c>
    </row>
    <row r="37" spans="1:7" s="6" customFormat="1" ht="15.75" customHeight="1">
      <c r="A37" s="11" t="s">
        <v>494</v>
      </c>
      <c r="B37" s="16">
        <v>811</v>
      </c>
      <c r="C37" s="231" t="s">
        <v>471</v>
      </c>
      <c r="D37" s="15">
        <f t="shared" si="0"/>
        <v>2393</v>
      </c>
      <c r="E37" s="231" t="s">
        <v>471</v>
      </c>
      <c r="F37" s="17">
        <v>1187</v>
      </c>
      <c r="G37" s="17">
        <v>1206</v>
      </c>
    </row>
    <row r="38" spans="1:7" s="6" customFormat="1" ht="15.75" customHeight="1">
      <c r="A38" s="11" t="s">
        <v>36</v>
      </c>
      <c r="B38" s="16">
        <v>4604</v>
      </c>
      <c r="C38" s="230">
        <v>0.8</v>
      </c>
      <c r="D38" s="15">
        <f t="shared" si="0"/>
        <v>10754</v>
      </c>
      <c r="E38" s="232">
        <v>0.7</v>
      </c>
      <c r="F38" s="17">
        <v>4998</v>
      </c>
      <c r="G38" s="17">
        <v>5756</v>
      </c>
    </row>
    <row r="39" spans="1:7" s="6" customFormat="1" ht="15.75" customHeight="1">
      <c r="A39" s="11" t="s">
        <v>37</v>
      </c>
      <c r="B39" s="16">
        <v>2723</v>
      </c>
      <c r="C39" s="230">
        <v>-0.9</v>
      </c>
      <c r="D39" s="15">
        <f t="shared" si="0"/>
        <v>5852</v>
      </c>
      <c r="E39" s="232">
        <v>-2.1</v>
      </c>
      <c r="F39" s="17">
        <v>2595</v>
      </c>
      <c r="G39" s="17">
        <v>3257</v>
      </c>
    </row>
    <row r="40" spans="1:7" s="6" customFormat="1" ht="15.75" customHeight="1">
      <c r="A40" s="11" t="s">
        <v>38</v>
      </c>
      <c r="B40" s="16">
        <v>3776</v>
      </c>
      <c r="C40" s="230">
        <v>0.2</v>
      </c>
      <c r="D40" s="15">
        <f t="shared" si="0"/>
        <v>8310</v>
      </c>
      <c r="E40" s="232">
        <v>-0.9</v>
      </c>
      <c r="F40" s="17">
        <v>3922</v>
      </c>
      <c r="G40" s="17">
        <v>4388</v>
      </c>
    </row>
    <row r="41" spans="1:7" s="6" customFormat="1" ht="15.75" customHeight="1">
      <c r="A41" s="11" t="s">
        <v>39</v>
      </c>
      <c r="B41" s="16">
        <v>4490</v>
      </c>
      <c r="C41" s="230">
        <v>1.8</v>
      </c>
      <c r="D41" s="15">
        <f t="shared" si="0"/>
        <v>9801</v>
      </c>
      <c r="E41" s="232">
        <v>2</v>
      </c>
      <c r="F41" s="17">
        <v>4541</v>
      </c>
      <c r="G41" s="17">
        <v>5260</v>
      </c>
    </row>
    <row r="42" spans="1:7" s="6" customFormat="1" ht="15.75" customHeight="1">
      <c r="A42" s="11" t="s">
        <v>40</v>
      </c>
      <c r="B42" s="16">
        <v>4953</v>
      </c>
      <c r="C42" s="230">
        <v>7.6</v>
      </c>
      <c r="D42" s="15">
        <f t="shared" si="0"/>
        <v>11715</v>
      </c>
      <c r="E42" s="232">
        <v>8.5</v>
      </c>
      <c r="F42" s="17">
        <v>5444</v>
      </c>
      <c r="G42" s="17">
        <v>6271</v>
      </c>
    </row>
    <row r="43" spans="1:7" s="6" customFormat="1" ht="15.75" customHeight="1">
      <c r="A43" s="11" t="s">
        <v>41</v>
      </c>
      <c r="B43" s="16">
        <v>3220</v>
      </c>
      <c r="C43" s="230">
        <v>0.4</v>
      </c>
      <c r="D43" s="15">
        <f t="shared" si="0"/>
        <v>6553</v>
      </c>
      <c r="E43" s="232">
        <v>-1.3</v>
      </c>
      <c r="F43" s="17">
        <v>2993</v>
      </c>
      <c r="G43" s="17">
        <v>3560</v>
      </c>
    </row>
    <row r="44" spans="1:7" s="6" customFormat="1" ht="15.75" customHeight="1">
      <c r="A44" s="11" t="s">
        <v>42</v>
      </c>
      <c r="B44" s="16">
        <v>5069</v>
      </c>
      <c r="C44" s="230">
        <v>0.5</v>
      </c>
      <c r="D44" s="15">
        <f t="shared" si="0"/>
        <v>11158</v>
      </c>
      <c r="E44" s="232">
        <v>0.6</v>
      </c>
      <c r="F44" s="17">
        <v>5049</v>
      </c>
      <c r="G44" s="17">
        <v>6109</v>
      </c>
    </row>
    <row r="45" spans="1:7" s="6" customFormat="1" ht="15.75" customHeight="1" thickBot="1">
      <c r="A45" s="11" t="s">
        <v>43</v>
      </c>
      <c r="B45" s="16">
        <v>3667</v>
      </c>
      <c r="C45" s="230">
        <v>0.3</v>
      </c>
      <c r="D45" s="15">
        <f t="shared" si="0"/>
        <v>7111</v>
      </c>
      <c r="E45" s="232">
        <v>0.6</v>
      </c>
      <c r="F45" s="17">
        <v>3268</v>
      </c>
      <c r="G45" s="17">
        <v>3843</v>
      </c>
    </row>
    <row r="46" spans="1:7" s="6" customFormat="1" ht="15" customHeight="1">
      <c r="A46" s="197" t="s">
        <v>447</v>
      </c>
      <c r="B46" s="179"/>
      <c r="C46" s="179"/>
      <c r="D46" s="183"/>
      <c r="E46" s="183"/>
      <c r="F46" s="179"/>
      <c r="G46" s="182" t="s">
        <v>296</v>
      </c>
    </row>
    <row r="47" ht="15" customHeight="1">
      <c r="A47" s="70" t="s">
        <v>448</v>
      </c>
    </row>
  </sheetData>
  <sheetProtection/>
  <mergeCells count="4">
    <mergeCell ref="D5:G5"/>
    <mergeCell ref="A1:B1"/>
    <mergeCell ref="A5:A6"/>
    <mergeCell ref="B5:C5"/>
  </mergeCells>
  <printOptions/>
  <pageMargins left="0.984251968503937" right="0.984251968503937" top="0.7874015748031497" bottom="0.7874015748031497" header="0.5118110236220472" footer="0.5118110236220472"/>
  <pageSetup firstPageNumber="19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">
      <selection activeCell="O52" sqref="O52"/>
    </sheetView>
  </sheetViews>
  <sheetFormatPr defaultColWidth="13.375" defaultRowHeight="13.5"/>
  <cols>
    <col min="1" max="1" width="11.625" style="0" customWidth="1"/>
    <col min="2" max="4" width="10.125" style="0" customWidth="1"/>
    <col min="5" max="5" width="10.125" style="1" customWidth="1"/>
    <col min="6" max="6" width="11.625" style="0" customWidth="1"/>
    <col min="7" max="10" width="10.125" style="0" customWidth="1"/>
    <col min="11" max="11" width="11.625" style="0" customWidth="1"/>
    <col min="12" max="14" width="10.125" style="0" customWidth="1"/>
    <col min="15" max="15" width="9.375" style="0" customWidth="1"/>
    <col min="16" max="19" width="12.75390625" style="0" customWidth="1"/>
  </cols>
  <sheetData>
    <row r="1" spans="1:16" s="213" customFormat="1" ht="15" customHeight="1">
      <c r="A1" s="370" t="s">
        <v>45</v>
      </c>
      <c r="B1" s="371"/>
      <c r="C1" s="215"/>
      <c r="E1" s="212"/>
      <c r="G1" s="214"/>
      <c r="K1" s="210"/>
      <c r="O1" s="210" t="s">
        <v>45</v>
      </c>
      <c r="P1" s="216"/>
    </row>
    <row r="2" spans="1:8" ht="12" customHeight="1">
      <c r="A2" s="2"/>
      <c r="C2" s="2"/>
      <c r="H2" s="3"/>
    </row>
    <row r="3" spans="1:15" s="31" customFormat="1" ht="15" customHeight="1">
      <c r="A3" s="23" t="s">
        <v>495</v>
      </c>
      <c r="B3" s="24"/>
      <c r="C3" s="25"/>
      <c r="D3" s="26"/>
      <c r="E3" s="27"/>
      <c r="F3" s="26"/>
      <c r="G3" s="26"/>
      <c r="H3" s="28"/>
      <c r="I3" s="29"/>
      <c r="J3" s="29"/>
      <c r="K3" s="29"/>
      <c r="L3" s="29"/>
      <c r="M3" s="28"/>
      <c r="N3" s="29"/>
      <c r="O3" s="30"/>
    </row>
    <row r="4" spans="1:15" s="31" customFormat="1" ht="15" customHeight="1" thickBot="1">
      <c r="A4" s="32"/>
      <c r="B4" s="33"/>
      <c r="C4" s="33"/>
      <c r="D4" s="33"/>
      <c r="E4" s="34"/>
      <c r="F4" s="33"/>
      <c r="G4" s="33"/>
      <c r="H4" s="32"/>
      <c r="I4" s="32"/>
      <c r="J4" s="32"/>
      <c r="K4" s="32"/>
      <c r="L4" s="35"/>
      <c r="M4" s="25"/>
      <c r="N4" s="35"/>
      <c r="O4" s="36" t="s">
        <v>496</v>
      </c>
    </row>
    <row r="5" spans="1:15" s="31" customFormat="1" ht="28.5" customHeight="1">
      <c r="A5" s="37" t="s">
        <v>46</v>
      </c>
      <c r="B5" s="38" t="s">
        <v>47</v>
      </c>
      <c r="C5" s="38" t="s">
        <v>48</v>
      </c>
      <c r="D5" s="38" t="s">
        <v>49</v>
      </c>
      <c r="E5" s="39" t="s">
        <v>50</v>
      </c>
      <c r="F5" s="38" t="s">
        <v>46</v>
      </c>
      <c r="G5" s="40" t="s">
        <v>47</v>
      </c>
      <c r="H5" s="37" t="s">
        <v>48</v>
      </c>
      <c r="I5" s="38" t="s">
        <v>49</v>
      </c>
      <c r="J5" s="38" t="s">
        <v>50</v>
      </c>
      <c r="K5" s="38" t="s">
        <v>46</v>
      </c>
      <c r="L5" s="40" t="s">
        <v>47</v>
      </c>
      <c r="M5" s="41" t="s">
        <v>48</v>
      </c>
      <c r="N5" s="38" t="s">
        <v>49</v>
      </c>
      <c r="O5" s="39" t="s">
        <v>50</v>
      </c>
    </row>
    <row r="6" spans="1:15" s="31" customFormat="1" ht="14.25" customHeight="1">
      <c r="A6" s="42"/>
      <c r="B6" s="43" t="s">
        <v>497</v>
      </c>
      <c r="C6" s="42"/>
      <c r="D6" s="42"/>
      <c r="E6" s="44" t="s">
        <v>498</v>
      </c>
      <c r="F6" s="45"/>
      <c r="G6" s="42"/>
      <c r="H6" s="42"/>
      <c r="I6" s="42"/>
      <c r="J6" s="42"/>
      <c r="K6" s="45"/>
      <c r="L6" s="42"/>
      <c r="M6" s="42"/>
      <c r="N6" s="42"/>
      <c r="O6" s="46"/>
    </row>
    <row r="7" spans="1:15" s="31" customFormat="1" ht="14.25" customHeight="1">
      <c r="A7" s="47"/>
      <c r="B7" s="48"/>
      <c r="C7" s="49"/>
      <c r="D7" s="49"/>
      <c r="E7" s="30"/>
      <c r="F7" s="50"/>
      <c r="G7" s="29"/>
      <c r="H7" s="49"/>
      <c r="I7" s="49"/>
      <c r="J7" s="51"/>
      <c r="K7" s="193" t="s">
        <v>51</v>
      </c>
      <c r="L7" s="52"/>
      <c r="M7" s="53"/>
      <c r="N7" s="53"/>
      <c r="O7" s="54"/>
    </row>
    <row r="8" spans="1:15" s="31" customFormat="1" ht="14.25" customHeight="1">
      <c r="A8" s="55" t="s">
        <v>6</v>
      </c>
      <c r="B8" s="20">
        <f>C8+D8</f>
        <v>365587</v>
      </c>
      <c r="C8" s="21">
        <f>C12+C32+M8</f>
        <v>175892</v>
      </c>
      <c r="D8" s="21">
        <f>D12+D32+N8</f>
        <v>189695</v>
      </c>
      <c r="E8" s="228">
        <f>B8/$B$8*100</f>
        <v>100</v>
      </c>
      <c r="F8" s="58"/>
      <c r="G8" s="49"/>
      <c r="H8" s="49"/>
      <c r="I8" s="49"/>
      <c r="J8" s="51"/>
      <c r="K8" s="194" t="s">
        <v>499</v>
      </c>
      <c r="L8" s="195">
        <f>M8+N8</f>
        <v>83362</v>
      </c>
      <c r="M8" s="195">
        <f>M9+M15+M21+M27+M33+M39+M45+M51</f>
        <v>35707</v>
      </c>
      <c r="N8" s="195">
        <f>N9+N15+N21+N27+N33+N39+N45+N51</f>
        <v>47655</v>
      </c>
      <c r="O8" s="225">
        <f>L8/$B$8*100</f>
        <v>22.802233120980777</v>
      </c>
    </row>
    <row r="9" spans="1:15" s="31" customFormat="1" ht="14.25" customHeight="1">
      <c r="A9" s="47"/>
      <c r="B9" s="60"/>
      <c r="C9" s="62"/>
      <c r="D9" s="62"/>
      <c r="E9" s="164"/>
      <c r="F9" s="61" t="s">
        <v>500</v>
      </c>
      <c r="G9" s="48">
        <f>H9+I9</f>
        <v>23225</v>
      </c>
      <c r="H9" s="129">
        <f>SUM(H10:H14)</f>
        <v>11303</v>
      </c>
      <c r="I9" s="129">
        <f>SUM(I10:I14)</f>
        <v>11922</v>
      </c>
      <c r="J9" s="166">
        <f>G9/$B$8*100</f>
        <v>6.352797008646369</v>
      </c>
      <c r="K9" s="61" t="s">
        <v>501</v>
      </c>
      <c r="L9" s="195">
        <f aca="true" t="shared" si="0" ref="L9:L51">M9+N9</f>
        <v>25288</v>
      </c>
      <c r="M9" s="157">
        <f>SUM(M10:M14)</f>
        <v>11809</v>
      </c>
      <c r="N9" s="157">
        <f>SUM(N10:N14)</f>
        <v>13479</v>
      </c>
      <c r="O9" s="225">
        <f aca="true" t="shared" si="1" ref="O9:O51">L9/$B$8*100</f>
        <v>6.917094973289532</v>
      </c>
    </row>
    <row r="10" spans="1:15" s="31" customFormat="1" ht="14.25" customHeight="1">
      <c r="A10" s="47"/>
      <c r="B10" s="60"/>
      <c r="C10" s="62"/>
      <c r="D10" s="62"/>
      <c r="E10" s="164"/>
      <c r="F10" s="61" t="s">
        <v>502</v>
      </c>
      <c r="G10" s="48">
        <f aca="true" t="shared" si="2" ref="G10:G50">H10+I10</f>
        <v>4505</v>
      </c>
      <c r="H10" s="165">
        <v>2192</v>
      </c>
      <c r="I10" s="165">
        <v>2313</v>
      </c>
      <c r="J10" s="166">
        <f aca="true" t="shared" si="3" ref="J10:J50">G10/$B$8*100</f>
        <v>1.232264823420964</v>
      </c>
      <c r="K10" s="61" t="s">
        <v>503</v>
      </c>
      <c r="L10" s="195">
        <f t="shared" si="0"/>
        <v>4900</v>
      </c>
      <c r="M10" s="168">
        <v>2255</v>
      </c>
      <c r="N10" s="168">
        <v>2645</v>
      </c>
      <c r="O10" s="225">
        <f t="shared" si="1"/>
        <v>1.3403102407908378</v>
      </c>
    </row>
    <row r="11" spans="1:15" s="31" customFormat="1" ht="14.25" customHeight="1">
      <c r="A11" s="190" t="s">
        <v>52</v>
      </c>
      <c r="B11" s="56"/>
      <c r="C11" s="57"/>
      <c r="D11" s="57"/>
      <c r="E11" s="164"/>
      <c r="F11" s="61" t="s">
        <v>504</v>
      </c>
      <c r="G11" s="48">
        <f t="shared" si="2"/>
        <v>4572</v>
      </c>
      <c r="H11" s="165">
        <v>2198</v>
      </c>
      <c r="I11" s="165">
        <v>2374</v>
      </c>
      <c r="J11" s="166">
        <f t="shared" si="3"/>
        <v>1.2505915144685122</v>
      </c>
      <c r="K11" s="61" t="s">
        <v>505</v>
      </c>
      <c r="L11" s="195">
        <f t="shared" si="0"/>
        <v>5749</v>
      </c>
      <c r="M11" s="168">
        <v>2665</v>
      </c>
      <c r="N11" s="168">
        <v>3084</v>
      </c>
      <c r="O11" s="225">
        <f t="shared" si="1"/>
        <v>1.5725395049605155</v>
      </c>
    </row>
    <row r="12" spans="1:15" s="31" customFormat="1" ht="14.25" customHeight="1">
      <c r="A12" s="191" t="s">
        <v>506</v>
      </c>
      <c r="B12" s="20">
        <f>C12+D12</f>
        <v>52448</v>
      </c>
      <c r="C12" s="21">
        <f>C13+C19+C25</f>
        <v>26997</v>
      </c>
      <c r="D12" s="21">
        <f>D13+D19+D25</f>
        <v>25451</v>
      </c>
      <c r="E12" s="224">
        <f>B12/$B$8*100</f>
        <v>14.346243165101605</v>
      </c>
      <c r="F12" s="61" t="s">
        <v>507</v>
      </c>
      <c r="G12" s="48">
        <f t="shared" si="2"/>
        <v>4755</v>
      </c>
      <c r="H12" s="165">
        <v>2376</v>
      </c>
      <c r="I12" s="165">
        <v>2379</v>
      </c>
      <c r="J12" s="166">
        <f t="shared" si="3"/>
        <v>1.300647998971517</v>
      </c>
      <c r="K12" s="61" t="s">
        <v>508</v>
      </c>
      <c r="L12" s="195">
        <f t="shared" si="0"/>
        <v>5831</v>
      </c>
      <c r="M12" s="168">
        <v>2676</v>
      </c>
      <c r="N12" s="168">
        <v>3155</v>
      </c>
      <c r="O12" s="225">
        <f t="shared" si="1"/>
        <v>1.594969186541097</v>
      </c>
    </row>
    <row r="13" spans="1:15" s="31" customFormat="1" ht="14.25" customHeight="1">
      <c r="A13" s="63" t="s">
        <v>509</v>
      </c>
      <c r="B13" s="20">
        <f aca="true" t="shared" si="4" ref="B13:B50">C13+D13</f>
        <v>17597</v>
      </c>
      <c r="C13" s="129">
        <f>SUM(C14:C18)</f>
        <v>9018</v>
      </c>
      <c r="D13" s="129">
        <f>SUM(D14:D18)</f>
        <v>8579</v>
      </c>
      <c r="E13" s="224">
        <f aca="true" t="shared" si="5" ref="E13:E50">B13/$B$8*100</f>
        <v>4.813354960652321</v>
      </c>
      <c r="F13" s="61" t="s">
        <v>510</v>
      </c>
      <c r="G13" s="48">
        <f t="shared" si="2"/>
        <v>4645</v>
      </c>
      <c r="H13" s="165">
        <v>2238</v>
      </c>
      <c r="I13" s="165">
        <v>2407</v>
      </c>
      <c r="J13" s="166">
        <f t="shared" si="3"/>
        <v>1.2705594017292738</v>
      </c>
      <c r="K13" s="61" t="s">
        <v>511</v>
      </c>
      <c r="L13" s="195">
        <f t="shared" si="0"/>
        <v>5521</v>
      </c>
      <c r="M13" s="168">
        <v>2633</v>
      </c>
      <c r="N13" s="168">
        <v>2888</v>
      </c>
      <c r="O13" s="225">
        <f t="shared" si="1"/>
        <v>1.5101740488584112</v>
      </c>
    </row>
    <row r="14" spans="1:15" s="31" customFormat="1" ht="14.25" customHeight="1">
      <c r="A14" s="64" t="s">
        <v>512</v>
      </c>
      <c r="B14" s="20">
        <f t="shared" si="4"/>
        <v>3465</v>
      </c>
      <c r="C14" s="129">
        <v>1778</v>
      </c>
      <c r="D14" s="129">
        <v>1687</v>
      </c>
      <c r="E14" s="224">
        <f t="shared" si="5"/>
        <v>0.9477908131306637</v>
      </c>
      <c r="F14" s="61" t="s">
        <v>513</v>
      </c>
      <c r="G14" s="48">
        <f t="shared" si="2"/>
        <v>4748</v>
      </c>
      <c r="H14" s="165">
        <v>2299</v>
      </c>
      <c r="I14" s="165">
        <v>2449</v>
      </c>
      <c r="J14" s="166">
        <f t="shared" si="3"/>
        <v>1.2987332700561016</v>
      </c>
      <c r="K14" s="61" t="s">
        <v>514</v>
      </c>
      <c r="L14" s="195">
        <f t="shared" si="0"/>
        <v>3287</v>
      </c>
      <c r="M14" s="168">
        <v>1580</v>
      </c>
      <c r="N14" s="168">
        <v>1707</v>
      </c>
      <c r="O14" s="225">
        <f t="shared" si="1"/>
        <v>0.89910199213867</v>
      </c>
    </row>
    <row r="15" spans="1:15" s="31" customFormat="1" ht="14.25" customHeight="1">
      <c r="A15" s="64" t="s">
        <v>515</v>
      </c>
      <c r="B15" s="20">
        <f t="shared" si="4"/>
        <v>3473</v>
      </c>
      <c r="C15" s="129">
        <v>1779</v>
      </c>
      <c r="D15" s="129">
        <v>1694</v>
      </c>
      <c r="E15" s="224">
        <f t="shared" si="5"/>
        <v>0.9499790747482815</v>
      </c>
      <c r="F15" s="61" t="s">
        <v>516</v>
      </c>
      <c r="G15" s="48">
        <f t="shared" si="2"/>
        <v>26674</v>
      </c>
      <c r="H15" s="129">
        <f>SUM(H16:H20)</f>
        <v>12927</v>
      </c>
      <c r="I15" s="129">
        <f>SUM(I16:I20)</f>
        <v>13747</v>
      </c>
      <c r="J15" s="166">
        <f t="shared" si="3"/>
        <v>7.296211298541796</v>
      </c>
      <c r="K15" s="61" t="s">
        <v>517</v>
      </c>
      <c r="L15" s="195">
        <f t="shared" si="0"/>
        <v>20224</v>
      </c>
      <c r="M15" s="157">
        <f>SUM(M16:M20)</f>
        <v>9037</v>
      </c>
      <c r="N15" s="157">
        <f>SUM(N16:N20)</f>
        <v>11187</v>
      </c>
      <c r="O15" s="225">
        <f t="shared" si="1"/>
        <v>5.531925369337531</v>
      </c>
    </row>
    <row r="16" spans="1:15" s="31" customFormat="1" ht="14.25" customHeight="1">
      <c r="A16" s="64" t="s">
        <v>518</v>
      </c>
      <c r="B16" s="20">
        <f t="shared" si="4"/>
        <v>3487</v>
      </c>
      <c r="C16" s="129">
        <v>1812</v>
      </c>
      <c r="D16" s="129">
        <v>1675</v>
      </c>
      <c r="E16" s="224">
        <f t="shared" si="5"/>
        <v>0.9538085325791125</v>
      </c>
      <c r="F16" s="61" t="s">
        <v>519</v>
      </c>
      <c r="G16" s="48">
        <f t="shared" si="2"/>
        <v>4986</v>
      </c>
      <c r="H16" s="165">
        <v>2427</v>
      </c>
      <c r="I16" s="165">
        <v>2559</v>
      </c>
      <c r="J16" s="166">
        <f t="shared" si="3"/>
        <v>1.363834053180228</v>
      </c>
      <c r="K16" s="61" t="s">
        <v>520</v>
      </c>
      <c r="L16" s="195">
        <f t="shared" si="0"/>
        <v>3545</v>
      </c>
      <c r="M16" s="168">
        <v>1627</v>
      </c>
      <c r="N16" s="168">
        <v>1918</v>
      </c>
      <c r="O16" s="225">
        <f t="shared" si="1"/>
        <v>0.9696734293068409</v>
      </c>
    </row>
    <row r="17" spans="1:15" s="31" customFormat="1" ht="14.25" customHeight="1">
      <c r="A17" s="64" t="s">
        <v>521</v>
      </c>
      <c r="B17" s="20">
        <f t="shared" si="4"/>
        <v>3618</v>
      </c>
      <c r="C17" s="129">
        <v>1817</v>
      </c>
      <c r="D17" s="129">
        <v>1801</v>
      </c>
      <c r="E17" s="224">
        <f t="shared" si="5"/>
        <v>0.9896413165676023</v>
      </c>
      <c r="F17" s="61" t="s">
        <v>522</v>
      </c>
      <c r="G17" s="48">
        <f t="shared" si="2"/>
        <v>5262</v>
      </c>
      <c r="H17" s="165">
        <v>2555</v>
      </c>
      <c r="I17" s="165">
        <v>2707</v>
      </c>
      <c r="J17" s="166">
        <f t="shared" si="3"/>
        <v>1.4393290789880384</v>
      </c>
      <c r="K17" s="61" t="s">
        <v>523</v>
      </c>
      <c r="L17" s="195">
        <f t="shared" si="0"/>
        <v>4253</v>
      </c>
      <c r="M17" s="168">
        <v>1914</v>
      </c>
      <c r="N17" s="168">
        <v>2339</v>
      </c>
      <c r="O17" s="225">
        <f t="shared" si="1"/>
        <v>1.1633345824660069</v>
      </c>
    </row>
    <row r="18" spans="1:15" s="31" customFormat="1" ht="14.25" customHeight="1">
      <c r="A18" s="64" t="s">
        <v>524</v>
      </c>
      <c r="B18" s="20">
        <f t="shared" si="4"/>
        <v>3554</v>
      </c>
      <c r="C18" s="129">
        <v>1832</v>
      </c>
      <c r="D18" s="129">
        <v>1722</v>
      </c>
      <c r="E18" s="224">
        <f t="shared" si="5"/>
        <v>0.9721352236266606</v>
      </c>
      <c r="F18" s="65" t="s">
        <v>525</v>
      </c>
      <c r="G18" s="48">
        <f t="shared" si="2"/>
        <v>5269</v>
      </c>
      <c r="H18" s="165">
        <v>2486</v>
      </c>
      <c r="I18" s="165">
        <v>2783</v>
      </c>
      <c r="J18" s="166">
        <f t="shared" si="3"/>
        <v>1.441243807903454</v>
      </c>
      <c r="K18" s="61" t="s">
        <v>526</v>
      </c>
      <c r="L18" s="195">
        <f t="shared" si="0"/>
        <v>3990</v>
      </c>
      <c r="M18" s="168">
        <v>1774</v>
      </c>
      <c r="N18" s="168">
        <v>2216</v>
      </c>
      <c r="O18" s="225">
        <f t="shared" si="1"/>
        <v>1.091395481786825</v>
      </c>
    </row>
    <row r="19" spans="1:15" s="31" customFormat="1" ht="14.25" customHeight="1">
      <c r="A19" s="29" t="s">
        <v>527</v>
      </c>
      <c r="B19" s="20">
        <f t="shared" si="4"/>
        <v>17362</v>
      </c>
      <c r="C19" s="128">
        <f>SUM(C20:C24)</f>
        <v>8942</v>
      </c>
      <c r="D19" s="128">
        <f>SUM(D20:D24)</f>
        <v>8420</v>
      </c>
      <c r="E19" s="224">
        <f t="shared" si="5"/>
        <v>4.749074775634801</v>
      </c>
      <c r="F19" s="65" t="s">
        <v>528</v>
      </c>
      <c r="G19" s="48">
        <f t="shared" si="2"/>
        <v>5338</v>
      </c>
      <c r="H19" s="165">
        <v>2596</v>
      </c>
      <c r="I19" s="165">
        <v>2742</v>
      </c>
      <c r="J19" s="166">
        <f t="shared" si="3"/>
        <v>1.4601175643554065</v>
      </c>
      <c r="K19" s="61" t="s">
        <v>529</v>
      </c>
      <c r="L19" s="195">
        <f t="shared" si="0"/>
        <v>4191</v>
      </c>
      <c r="M19" s="168">
        <v>1834</v>
      </c>
      <c r="N19" s="168">
        <v>2357</v>
      </c>
      <c r="O19" s="225">
        <f t="shared" si="1"/>
        <v>1.1463755549294696</v>
      </c>
    </row>
    <row r="20" spans="1:15" s="31" customFormat="1" ht="14.25" customHeight="1">
      <c r="A20" s="66" t="s">
        <v>530</v>
      </c>
      <c r="B20" s="20">
        <f t="shared" si="4"/>
        <v>3528</v>
      </c>
      <c r="C20" s="165">
        <v>1843</v>
      </c>
      <c r="D20" s="165">
        <v>1685</v>
      </c>
      <c r="E20" s="224">
        <f t="shared" si="5"/>
        <v>0.9650233733694032</v>
      </c>
      <c r="F20" s="65" t="s">
        <v>531</v>
      </c>
      <c r="G20" s="48">
        <f t="shared" si="2"/>
        <v>5819</v>
      </c>
      <c r="H20" s="165">
        <v>2863</v>
      </c>
      <c r="I20" s="165">
        <v>2956</v>
      </c>
      <c r="J20" s="166">
        <f t="shared" si="3"/>
        <v>1.5916867941146704</v>
      </c>
      <c r="K20" s="61" t="s">
        <v>532</v>
      </c>
      <c r="L20" s="195">
        <f t="shared" si="0"/>
        <v>4245</v>
      </c>
      <c r="M20" s="168">
        <v>1888</v>
      </c>
      <c r="N20" s="168">
        <v>2357</v>
      </c>
      <c r="O20" s="225">
        <f t="shared" si="1"/>
        <v>1.161146320848389</v>
      </c>
    </row>
    <row r="21" spans="1:15" s="31" customFormat="1" ht="14.25" customHeight="1">
      <c r="A21" s="66" t="s">
        <v>533</v>
      </c>
      <c r="B21" s="20">
        <f t="shared" si="4"/>
        <v>3576</v>
      </c>
      <c r="C21" s="165">
        <v>1820</v>
      </c>
      <c r="D21" s="165">
        <v>1756</v>
      </c>
      <c r="E21" s="224">
        <f t="shared" si="5"/>
        <v>0.9781529430751094</v>
      </c>
      <c r="F21" s="65" t="s">
        <v>534</v>
      </c>
      <c r="G21" s="48">
        <f t="shared" si="2"/>
        <v>32131</v>
      </c>
      <c r="H21" s="129">
        <f>SUM(H22:H26)</f>
        <v>15658</v>
      </c>
      <c r="I21" s="129">
        <f>SUM(I22:I26)</f>
        <v>16473</v>
      </c>
      <c r="J21" s="166">
        <f t="shared" si="3"/>
        <v>8.788879254459268</v>
      </c>
      <c r="K21" s="61" t="s">
        <v>535</v>
      </c>
      <c r="L21" s="195">
        <f t="shared" si="0"/>
        <v>16206</v>
      </c>
      <c r="M21" s="157">
        <f>SUM(M22:M26)</f>
        <v>7032</v>
      </c>
      <c r="N21" s="157">
        <f>SUM(N22:N26)</f>
        <v>9174</v>
      </c>
      <c r="O21" s="225">
        <f t="shared" si="1"/>
        <v>4.432870971889044</v>
      </c>
    </row>
    <row r="22" spans="1:15" s="31" customFormat="1" ht="14.25" customHeight="1">
      <c r="A22" s="66" t="s">
        <v>536</v>
      </c>
      <c r="B22" s="20">
        <f t="shared" si="4"/>
        <v>3420</v>
      </c>
      <c r="C22" s="165">
        <v>1730</v>
      </c>
      <c r="D22" s="165">
        <v>1690</v>
      </c>
      <c r="E22" s="224">
        <f t="shared" si="5"/>
        <v>0.9354818415315644</v>
      </c>
      <c r="F22" s="65" t="s">
        <v>537</v>
      </c>
      <c r="G22" s="48">
        <f t="shared" si="2"/>
        <v>5943</v>
      </c>
      <c r="H22" s="165">
        <v>2898</v>
      </c>
      <c r="I22" s="165">
        <v>3045</v>
      </c>
      <c r="J22" s="166">
        <f t="shared" si="3"/>
        <v>1.6256048491877446</v>
      </c>
      <c r="K22" s="61" t="s">
        <v>538</v>
      </c>
      <c r="L22" s="195">
        <f t="shared" si="0"/>
        <v>3532</v>
      </c>
      <c r="M22" s="168">
        <v>1546</v>
      </c>
      <c r="N22" s="168">
        <v>1986</v>
      </c>
      <c r="O22" s="225">
        <f t="shared" si="1"/>
        <v>0.9661175041782121</v>
      </c>
    </row>
    <row r="23" spans="1:15" s="31" customFormat="1" ht="14.25" customHeight="1">
      <c r="A23" s="66" t="s">
        <v>539</v>
      </c>
      <c r="B23" s="20">
        <f t="shared" si="4"/>
        <v>3383</v>
      </c>
      <c r="C23" s="165">
        <v>1754</v>
      </c>
      <c r="D23" s="165">
        <v>1629</v>
      </c>
      <c r="E23" s="224">
        <f t="shared" si="5"/>
        <v>0.9253611315500825</v>
      </c>
      <c r="F23" s="65" t="s">
        <v>540</v>
      </c>
      <c r="G23" s="48">
        <f t="shared" si="2"/>
        <v>6518</v>
      </c>
      <c r="H23" s="165">
        <v>3235</v>
      </c>
      <c r="I23" s="165">
        <v>3283</v>
      </c>
      <c r="J23" s="166">
        <f t="shared" si="3"/>
        <v>1.7828861529540163</v>
      </c>
      <c r="K23" s="61" t="s">
        <v>541</v>
      </c>
      <c r="L23" s="195">
        <f t="shared" si="0"/>
        <v>3108</v>
      </c>
      <c r="M23" s="168">
        <v>1338</v>
      </c>
      <c r="N23" s="168">
        <v>1770</v>
      </c>
      <c r="O23" s="225">
        <f t="shared" si="1"/>
        <v>0.8501396384444743</v>
      </c>
    </row>
    <row r="24" spans="1:15" s="31" customFormat="1" ht="14.25" customHeight="1">
      <c r="A24" s="66" t="s">
        <v>542</v>
      </c>
      <c r="B24" s="20">
        <f t="shared" si="4"/>
        <v>3455</v>
      </c>
      <c r="C24" s="165">
        <v>1795</v>
      </c>
      <c r="D24" s="165">
        <v>1660</v>
      </c>
      <c r="E24" s="224">
        <f t="shared" si="5"/>
        <v>0.9450554861086418</v>
      </c>
      <c r="F24" s="65" t="s">
        <v>543</v>
      </c>
      <c r="G24" s="48">
        <f t="shared" si="2"/>
        <v>6651</v>
      </c>
      <c r="H24" s="165">
        <v>3160</v>
      </c>
      <c r="I24" s="165">
        <v>3491</v>
      </c>
      <c r="J24" s="166">
        <f t="shared" si="3"/>
        <v>1.8192660023469105</v>
      </c>
      <c r="K24" s="61" t="s">
        <v>544</v>
      </c>
      <c r="L24" s="195">
        <f t="shared" si="0"/>
        <v>3156</v>
      </c>
      <c r="M24" s="168">
        <v>1361</v>
      </c>
      <c r="N24" s="168">
        <v>1795</v>
      </c>
      <c r="O24" s="225">
        <f t="shared" si="1"/>
        <v>0.8632692081501805</v>
      </c>
    </row>
    <row r="25" spans="1:15" s="31" customFormat="1" ht="14.25" customHeight="1">
      <c r="A25" s="67" t="s">
        <v>545</v>
      </c>
      <c r="B25" s="20">
        <f t="shared" si="4"/>
        <v>17489</v>
      </c>
      <c r="C25" s="129">
        <f>SUM(C26:C30)</f>
        <v>9037</v>
      </c>
      <c r="D25" s="129">
        <f>SUM(D26:D30)</f>
        <v>8452</v>
      </c>
      <c r="E25" s="224">
        <f t="shared" si="5"/>
        <v>4.783813428814482</v>
      </c>
      <c r="F25" s="65" t="s">
        <v>546</v>
      </c>
      <c r="G25" s="48">
        <f t="shared" si="2"/>
        <v>6552</v>
      </c>
      <c r="H25" s="165">
        <v>3206</v>
      </c>
      <c r="I25" s="165">
        <v>3346</v>
      </c>
      <c r="J25" s="166">
        <f t="shared" si="3"/>
        <v>1.7921862648288915</v>
      </c>
      <c r="K25" s="61" t="s">
        <v>547</v>
      </c>
      <c r="L25" s="195">
        <f t="shared" si="0"/>
        <v>3166</v>
      </c>
      <c r="M25" s="168">
        <v>1375</v>
      </c>
      <c r="N25" s="168">
        <v>1791</v>
      </c>
      <c r="O25" s="225">
        <f t="shared" si="1"/>
        <v>0.8660045351722024</v>
      </c>
    </row>
    <row r="26" spans="1:15" s="31" customFormat="1" ht="14.25" customHeight="1">
      <c r="A26" s="67" t="s">
        <v>548</v>
      </c>
      <c r="B26" s="20">
        <f t="shared" si="4"/>
        <v>3464</v>
      </c>
      <c r="C26" s="165">
        <v>1755</v>
      </c>
      <c r="D26" s="165">
        <v>1709</v>
      </c>
      <c r="E26" s="224">
        <f t="shared" si="5"/>
        <v>0.9475172804284617</v>
      </c>
      <c r="F26" s="65" t="s">
        <v>549</v>
      </c>
      <c r="G26" s="48">
        <f t="shared" si="2"/>
        <v>6467</v>
      </c>
      <c r="H26" s="165">
        <v>3159</v>
      </c>
      <c r="I26" s="165">
        <v>3308</v>
      </c>
      <c r="J26" s="166">
        <f t="shared" si="3"/>
        <v>1.7689359851417037</v>
      </c>
      <c r="K26" s="61" t="s">
        <v>550</v>
      </c>
      <c r="L26" s="195">
        <f t="shared" si="0"/>
        <v>3244</v>
      </c>
      <c r="M26" s="168">
        <v>1412</v>
      </c>
      <c r="N26" s="168">
        <v>1832</v>
      </c>
      <c r="O26" s="225">
        <f t="shared" si="1"/>
        <v>0.8873400859439751</v>
      </c>
    </row>
    <row r="27" spans="1:15" s="31" customFormat="1" ht="14.25" customHeight="1">
      <c r="A27" s="67" t="s">
        <v>551</v>
      </c>
      <c r="B27" s="20">
        <f t="shared" si="4"/>
        <v>3499</v>
      </c>
      <c r="C27" s="165">
        <v>1769</v>
      </c>
      <c r="D27" s="165">
        <v>1730</v>
      </c>
      <c r="E27" s="224">
        <f t="shared" si="5"/>
        <v>0.957090925005539</v>
      </c>
      <c r="F27" s="65" t="s">
        <v>552</v>
      </c>
      <c r="G27" s="48">
        <f t="shared" si="2"/>
        <v>28863</v>
      </c>
      <c r="H27" s="129">
        <f>SUM(H28:H32)</f>
        <v>14260</v>
      </c>
      <c r="I27" s="129">
        <f>SUM(I28:I32)</f>
        <v>14603</v>
      </c>
      <c r="J27" s="166">
        <f t="shared" si="3"/>
        <v>7.894974383662438</v>
      </c>
      <c r="K27" s="61" t="s">
        <v>553</v>
      </c>
      <c r="L27" s="195">
        <f t="shared" si="0"/>
        <v>11738</v>
      </c>
      <c r="M27" s="157">
        <f>SUM(M28:M32)</f>
        <v>4789</v>
      </c>
      <c r="N27" s="157">
        <f>SUM(N28:N32)</f>
        <v>6949</v>
      </c>
      <c r="O27" s="225">
        <f t="shared" si="1"/>
        <v>3.210726858449562</v>
      </c>
    </row>
    <row r="28" spans="1:15" s="31" customFormat="1" ht="14.25" customHeight="1">
      <c r="A28" s="67" t="s">
        <v>554</v>
      </c>
      <c r="B28" s="20">
        <f t="shared" si="4"/>
        <v>3456</v>
      </c>
      <c r="C28" s="165">
        <v>1816</v>
      </c>
      <c r="D28" s="165">
        <v>1640</v>
      </c>
      <c r="E28" s="224">
        <f t="shared" si="5"/>
        <v>0.945329018810844</v>
      </c>
      <c r="F28" s="65" t="s">
        <v>555</v>
      </c>
      <c r="G28" s="48">
        <f t="shared" si="2"/>
        <v>6432</v>
      </c>
      <c r="H28" s="165">
        <v>3099</v>
      </c>
      <c r="I28" s="165">
        <v>3333</v>
      </c>
      <c r="J28" s="166">
        <f t="shared" si="3"/>
        <v>1.7593623405646261</v>
      </c>
      <c r="K28" s="61" t="s">
        <v>556</v>
      </c>
      <c r="L28" s="195">
        <f t="shared" si="0"/>
        <v>2840</v>
      </c>
      <c r="M28" s="168">
        <v>1229</v>
      </c>
      <c r="N28" s="168">
        <v>1611</v>
      </c>
      <c r="O28" s="225">
        <f t="shared" si="1"/>
        <v>0.7768328742542815</v>
      </c>
    </row>
    <row r="29" spans="1:15" s="31" customFormat="1" ht="14.25" customHeight="1">
      <c r="A29" s="67" t="s">
        <v>557</v>
      </c>
      <c r="B29" s="20">
        <f t="shared" si="4"/>
        <v>3518</v>
      </c>
      <c r="C29" s="165">
        <v>1824</v>
      </c>
      <c r="D29" s="165">
        <v>1694</v>
      </c>
      <c r="E29" s="224">
        <f t="shared" si="5"/>
        <v>0.962288046347381</v>
      </c>
      <c r="F29" s="65" t="s">
        <v>558</v>
      </c>
      <c r="G29" s="48">
        <f t="shared" si="2"/>
        <v>6182</v>
      </c>
      <c r="H29" s="165">
        <v>3095</v>
      </c>
      <c r="I29" s="165">
        <v>3087</v>
      </c>
      <c r="J29" s="166">
        <f t="shared" si="3"/>
        <v>1.6909791650140733</v>
      </c>
      <c r="K29" s="61" t="s">
        <v>559</v>
      </c>
      <c r="L29" s="195">
        <f t="shared" si="0"/>
        <v>2502</v>
      </c>
      <c r="M29" s="168">
        <v>1004</v>
      </c>
      <c r="N29" s="168">
        <v>1498</v>
      </c>
      <c r="O29" s="225">
        <f t="shared" si="1"/>
        <v>0.6843788209099338</v>
      </c>
    </row>
    <row r="30" spans="1:15" s="31" customFormat="1" ht="14.25" customHeight="1">
      <c r="A30" s="67" t="s">
        <v>560</v>
      </c>
      <c r="B30" s="20">
        <f t="shared" si="4"/>
        <v>3552</v>
      </c>
      <c r="C30" s="165">
        <v>1873</v>
      </c>
      <c r="D30" s="165">
        <v>1679</v>
      </c>
      <c r="E30" s="224">
        <f t="shared" si="5"/>
        <v>0.9715881582222563</v>
      </c>
      <c r="F30" s="65" t="s">
        <v>561</v>
      </c>
      <c r="G30" s="48">
        <f t="shared" si="2"/>
        <v>5937</v>
      </c>
      <c r="H30" s="165">
        <v>2944</v>
      </c>
      <c r="I30" s="165">
        <v>2993</v>
      </c>
      <c r="J30" s="166">
        <f t="shared" si="3"/>
        <v>1.6239636529745316</v>
      </c>
      <c r="K30" s="61" t="s">
        <v>562</v>
      </c>
      <c r="L30" s="195">
        <f t="shared" si="0"/>
        <v>2329</v>
      </c>
      <c r="M30" s="168">
        <v>961</v>
      </c>
      <c r="N30" s="168">
        <v>1368</v>
      </c>
      <c r="O30" s="225">
        <f t="shared" si="1"/>
        <v>0.6370576634289513</v>
      </c>
    </row>
    <row r="31" spans="1:15" s="31" customFormat="1" ht="14.25" customHeight="1">
      <c r="A31" s="189" t="s">
        <v>53</v>
      </c>
      <c r="B31" s="20"/>
      <c r="C31" s="59"/>
      <c r="D31" s="59"/>
      <c r="E31" s="224">
        <f t="shared" si="5"/>
        <v>0</v>
      </c>
      <c r="F31" s="65" t="s">
        <v>563</v>
      </c>
      <c r="G31" s="48">
        <f t="shared" si="2"/>
        <v>5801</v>
      </c>
      <c r="H31" s="165">
        <v>2918</v>
      </c>
      <c r="I31" s="165">
        <v>2883</v>
      </c>
      <c r="J31" s="166">
        <f t="shared" si="3"/>
        <v>1.5867632054750305</v>
      </c>
      <c r="K31" s="61" t="s">
        <v>564</v>
      </c>
      <c r="L31" s="195">
        <f t="shared" si="0"/>
        <v>2217</v>
      </c>
      <c r="M31" s="168">
        <v>885</v>
      </c>
      <c r="N31" s="168">
        <v>1332</v>
      </c>
      <c r="O31" s="225">
        <f t="shared" si="1"/>
        <v>0.6064220007823035</v>
      </c>
    </row>
    <row r="32" spans="1:15" s="31" customFormat="1" ht="14.25" customHeight="1">
      <c r="A32" s="192" t="s">
        <v>565</v>
      </c>
      <c r="B32" s="20">
        <f t="shared" si="4"/>
        <v>229777</v>
      </c>
      <c r="C32" s="21">
        <f>C33+C39+C45+H9+H15+H21+H27+H33+H39+H45</f>
        <v>113188</v>
      </c>
      <c r="D32" s="21">
        <f>D33+D39+D45+I9+I15+I21+I27+I33+I39+I45</f>
        <v>116589</v>
      </c>
      <c r="E32" s="224">
        <f t="shared" si="5"/>
        <v>62.851523713917615</v>
      </c>
      <c r="F32" s="65" t="s">
        <v>566</v>
      </c>
      <c r="G32" s="48">
        <f t="shared" si="2"/>
        <v>4511</v>
      </c>
      <c r="H32" s="165">
        <v>2204</v>
      </c>
      <c r="I32" s="165">
        <v>2307</v>
      </c>
      <c r="J32" s="166">
        <f t="shared" si="3"/>
        <v>1.2339060196341773</v>
      </c>
      <c r="K32" s="61" t="s">
        <v>567</v>
      </c>
      <c r="L32" s="195">
        <f t="shared" si="0"/>
        <v>1850</v>
      </c>
      <c r="M32" s="168">
        <v>710</v>
      </c>
      <c r="N32" s="168">
        <v>1140</v>
      </c>
      <c r="O32" s="225">
        <f t="shared" si="1"/>
        <v>0.5060354990740917</v>
      </c>
    </row>
    <row r="33" spans="1:15" s="31" customFormat="1" ht="14.25" customHeight="1">
      <c r="A33" s="67" t="s">
        <v>568</v>
      </c>
      <c r="B33" s="20">
        <f t="shared" si="4"/>
        <v>18077</v>
      </c>
      <c r="C33" s="129">
        <f>SUM(C34:C38)</f>
        <v>9245</v>
      </c>
      <c r="D33" s="129">
        <f>SUM(D34:D38)</f>
        <v>8832</v>
      </c>
      <c r="E33" s="224">
        <f t="shared" si="5"/>
        <v>4.944650657709382</v>
      </c>
      <c r="F33" s="65" t="s">
        <v>569</v>
      </c>
      <c r="G33" s="48">
        <f t="shared" si="2"/>
        <v>23773</v>
      </c>
      <c r="H33" s="129">
        <f>SUM(H34:H38)</f>
        <v>11962</v>
      </c>
      <c r="I33" s="129">
        <f>SUM(I34:I38)</f>
        <v>11811</v>
      </c>
      <c r="J33" s="166">
        <f t="shared" si="3"/>
        <v>6.502692929453182</v>
      </c>
      <c r="K33" s="61" t="s">
        <v>570</v>
      </c>
      <c r="L33" s="195">
        <f t="shared" si="0"/>
        <v>6372</v>
      </c>
      <c r="M33" s="157">
        <f>SUM(M34:M38)</f>
        <v>2231</v>
      </c>
      <c r="N33" s="157">
        <f>SUM(N34:N38)</f>
        <v>4141</v>
      </c>
      <c r="O33" s="225">
        <f t="shared" si="1"/>
        <v>1.7429503784324933</v>
      </c>
    </row>
    <row r="34" spans="1:15" s="31" customFormat="1" ht="14.25" customHeight="1">
      <c r="A34" s="67" t="s">
        <v>571</v>
      </c>
      <c r="B34" s="20">
        <f t="shared" si="4"/>
        <v>3614</v>
      </c>
      <c r="C34" s="165">
        <v>1895</v>
      </c>
      <c r="D34" s="165">
        <v>1719</v>
      </c>
      <c r="E34" s="224">
        <f t="shared" si="5"/>
        <v>0.9885471857587934</v>
      </c>
      <c r="F34" s="65" t="s">
        <v>572</v>
      </c>
      <c r="G34" s="48">
        <f t="shared" si="2"/>
        <v>5552</v>
      </c>
      <c r="H34" s="165">
        <v>2788</v>
      </c>
      <c r="I34" s="165">
        <v>2764</v>
      </c>
      <c r="J34" s="166">
        <f t="shared" si="3"/>
        <v>1.5186535626266797</v>
      </c>
      <c r="K34" s="61" t="s">
        <v>573</v>
      </c>
      <c r="L34" s="195">
        <f t="shared" si="0"/>
        <v>1643</v>
      </c>
      <c r="M34" s="168">
        <v>627</v>
      </c>
      <c r="N34" s="168">
        <v>1016</v>
      </c>
      <c r="O34" s="225">
        <f t="shared" si="1"/>
        <v>0.44941422971823397</v>
      </c>
    </row>
    <row r="35" spans="1:15" s="31" customFormat="1" ht="14.25" customHeight="1">
      <c r="A35" s="67" t="s">
        <v>574</v>
      </c>
      <c r="B35" s="20">
        <f t="shared" si="4"/>
        <v>3748</v>
      </c>
      <c r="C35" s="165">
        <v>1900</v>
      </c>
      <c r="D35" s="165">
        <v>1848</v>
      </c>
      <c r="E35" s="224">
        <f t="shared" si="5"/>
        <v>1.0252005678538898</v>
      </c>
      <c r="F35" s="61" t="s">
        <v>575</v>
      </c>
      <c r="G35" s="48">
        <f t="shared" si="2"/>
        <v>4819</v>
      </c>
      <c r="H35" s="165">
        <v>2408</v>
      </c>
      <c r="I35" s="165">
        <v>2411</v>
      </c>
      <c r="J35" s="166">
        <f t="shared" si="3"/>
        <v>1.3181540919124586</v>
      </c>
      <c r="K35" s="61" t="s">
        <v>576</v>
      </c>
      <c r="L35" s="195">
        <f t="shared" si="0"/>
        <v>1462</v>
      </c>
      <c r="M35" s="168">
        <v>518</v>
      </c>
      <c r="N35" s="168">
        <v>944</v>
      </c>
      <c r="O35" s="225">
        <f t="shared" si="1"/>
        <v>0.3999048106196336</v>
      </c>
    </row>
    <row r="36" spans="1:15" s="31" customFormat="1" ht="14.25" customHeight="1">
      <c r="A36" s="67" t="s">
        <v>577</v>
      </c>
      <c r="B36" s="20">
        <f t="shared" si="4"/>
        <v>3521</v>
      </c>
      <c r="C36" s="165">
        <v>1765</v>
      </c>
      <c r="D36" s="165">
        <v>1756</v>
      </c>
      <c r="E36" s="224">
        <f t="shared" si="5"/>
        <v>0.9631086444539878</v>
      </c>
      <c r="F36" s="61" t="s">
        <v>578</v>
      </c>
      <c r="G36" s="48">
        <f t="shared" si="2"/>
        <v>4761</v>
      </c>
      <c r="H36" s="165">
        <v>2407</v>
      </c>
      <c r="I36" s="165">
        <v>2354</v>
      </c>
      <c r="J36" s="166">
        <f t="shared" si="3"/>
        <v>1.3022891951847302</v>
      </c>
      <c r="K36" s="61" t="s">
        <v>579</v>
      </c>
      <c r="L36" s="195">
        <f t="shared" si="0"/>
        <v>1235</v>
      </c>
      <c r="M36" s="168">
        <v>419</v>
      </c>
      <c r="N36" s="168">
        <v>816</v>
      </c>
      <c r="O36" s="225">
        <f t="shared" si="1"/>
        <v>0.3378128872197316</v>
      </c>
    </row>
    <row r="37" spans="1:15" s="31" customFormat="1" ht="14.25" customHeight="1">
      <c r="A37" s="67" t="s">
        <v>580</v>
      </c>
      <c r="B37" s="20">
        <f t="shared" si="4"/>
        <v>3603</v>
      </c>
      <c r="C37" s="165">
        <v>1851</v>
      </c>
      <c r="D37" s="165">
        <v>1752</v>
      </c>
      <c r="E37" s="224">
        <f t="shared" si="5"/>
        <v>0.985538326034569</v>
      </c>
      <c r="F37" s="61" t="s">
        <v>581</v>
      </c>
      <c r="G37" s="48">
        <f t="shared" si="2"/>
        <v>4439</v>
      </c>
      <c r="H37" s="165">
        <v>2253</v>
      </c>
      <c r="I37" s="165">
        <v>2186</v>
      </c>
      <c r="J37" s="166">
        <f t="shared" si="3"/>
        <v>1.214211665075618</v>
      </c>
      <c r="K37" s="61" t="s">
        <v>582</v>
      </c>
      <c r="L37" s="195">
        <f t="shared" si="0"/>
        <v>1088</v>
      </c>
      <c r="M37" s="168">
        <v>362</v>
      </c>
      <c r="N37" s="168">
        <v>726</v>
      </c>
      <c r="O37" s="225">
        <f t="shared" si="1"/>
        <v>0.2976035799960064</v>
      </c>
    </row>
    <row r="38" spans="1:15" s="31" customFormat="1" ht="14.25" customHeight="1">
      <c r="A38" s="67" t="s">
        <v>583</v>
      </c>
      <c r="B38" s="20">
        <f t="shared" si="4"/>
        <v>3591</v>
      </c>
      <c r="C38" s="165">
        <v>1834</v>
      </c>
      <c r="D38" s="165">
        <v>1757</v>
      </c>
      <c r="E38" s="224">
        <f t="shared" si="5"/>
        <v>0.9822559336081425</v>
      </c>
      <c r="F38" s="61" t="s">
        <v>584</v>
      </c>
      <c r="G38" s="48">
        <f t="shared" si="2"/>
        <v>4202</v>
      </c>
      <c r="H38" s="165">
        <v>2106</v>
      </c>
      <c r="I38" s="165">
        <v>2096</v>
      </c>
      <c r="J38" s="166">
        <f t="shared" si="3"/>
        <v>1.1493844146536938</v>
      </c>
      <c r="K38" s="61" t="s">
        <v>585</v>
      </c>
      <c r="L38" s="195">
        <f t="shared" si="0"/>
        <v>944</v>
      </c>
      <c r="M38" s="168">
        <v>305</v>
      </c>
      <c r="N38" s="168">
        <v>639</v>
      </c>
      <c r="O38" s="225">
        <f t="shared" si="1"/>
        <v>0.25821487087888795</v>
      </c>
    </row>
    <row r="39" spans="1:15" s="31" customFormat="1" ht="14.25" customHeight="1">
      <c r="A39" s="67" t="s">
        <v>586</v>
      </c>
      <c r="B39" s="20">
        <f t="shared" si="4"/>
        <v>18331</v>
      </c>
      <c r="C39" s="129">
        <f>SUM(C40:C44)</f>
        <v>9416</v>
      </c>
      <c r="D39" s="129">
        <f>SUM(D40:D44)</f>
        <v>8915</v>
      </c>
      <c r="E39" s="224">
        <f t="shared" si="5"/>
        <v>5.014127964068744</v>
      </c>
      <c r="F39" s="61" t="s">
        <v>587</v>
      </c>
      <c r="G39" s="48">
        <f t="shared" si="2"/>
        <v>18818</v>
      </c>
      <c r="H39" s="129">
        <f>SUM(H40:H44)</f>
        <v>9203</v>
      </c>
      <c r="I39" s="129">
        <f>SUM(I40:I44)</f>
        <v>9615</v>
      </c>
      <c r="J39" s="166">
        <f t="shared" si="3"/>
        <v>5.147338390041221</v>
      </c>
      <c r="K39" s="61" t="s">
        <v>588</v>
      </c>
      <c r="L39" s="195">
        <f t="shared" si="0"/>
        <v>2636</v>
      </c>
      <c r="M39" s="157">
        <f>SUM(M40:M44)</f>
        <v>678</v>
      </c>
      <c r="N39" s="157">
        <f>SUM(N40:N44)</f>
        <v>1958</v>
      </c>
      <c r="O39" s="225">
        <f t="shared" si="1"/>
        <v>0.7210322030050302</v>
      </c>
    </row>
    <row r="40" spans="1:15" s="31" customFormat="1" ht="14.25" customHeight="1">
      <c r="A40" s="67" t="s">
        <v>589</v>
      </c>
      <c r="B40" s="20">
        <f t="shared" si="4"/>
        <v>3628</v>
      </c>
      <c r="C40" s="165">
        <v>1902</v>
      </c>
      <c r="D40" s="165">
        <v>1726</v>
      </c>
      <c r="E40" s="224">
        <f t="shared" si="5"/>
        <v>0.9923766435896243</v>
      </c>
      <c r="F40" s="61" t="s">
        <v>590</v>
      </c>
      <c r="G40" s="48">
        <f t="shared" si="2"/>
        <v>3942</v>
      </c>
      <c r="H40" s="165">
        <v>1965</v>
      </c>
      <c r="I40" s="165">
        <v>1977</v>
      </c>
      <c r="J40" s="166">
        <f t="shared" si="3"/>
        <v>1.0782659120811189</v>
      </c>
      <c r="K40" s="61" t="s">
        <v>591</v>
      </c>
      <c r="L40" s="195">
        <f t="shared" si="0"/>
        <v>773</v>
      </c>
      <c r="M40" s="168">
        <v>226</v>
      </c>
      <c r="N40" s="168">
        <v>547</v>
      </c>
      <c r="O40" s="225">
        <f t="shared" si="1"/>
        <v>0.21144077880230974</v>
      </c>
    </row>
    <row r="41" spans="1:15" s="31" customFormat="1" ht="14.25" customHeight="1">
      <c r="A41" s="67" t="s">
        <v>592</v>
      </c>
      <c r="B41" s="20">
        <f t="shared" si="4"/>
        <v>3597</v>
      </c>
      <c r="C41" s="165">
        <v>1844</v>
      </c>
      <c r="D41" s="165">
        <v>1753</v>
      </c>
      <c r="E41" s="224">
        <f t="shared" si="5"/>
        <v>0.9838971298213558</v>
      </c>
      <c r="F41" s="61" t="s">
        <v>593</v>
      </c>
      <c r="G41" s="48">
        <f t="shared" si="2"/>
        <v>3932</v>
      </c>
      <c r="H41" s="165">
        <v>1960</v>
      </c>
      <c r="I41" s="165">
        <v>1972</v>
      </c>
      <c r="J41" s="166">
        <f t="shared" si="3"/>
        <v>1.0755305850590968</v>
      </c>
      <c r="K41" s="61" t="s">
        <v>594</v>
      </c>
      <c r="L41" s="195">
        <f t="shared" si="0"/>
        <v>623</v>
      </c>
      <c r="M41" s="168">
        <v>191</v>
      </c>
      <c r="N41" s="168">
        <v>432</v>
      </c>
      <c r="O41" s="225">
        <f t="shared" si="1"/>
        <v>0.17041087347197795</v>
      </c>
    </row>
    <row r="42" spans="1:15" s="31" customFormat="1" ht="14.25" customHeight="1">
      <c r="A42" s="67" t="s">
        <v>595</v>
      </c>
      <c r="B42" s="20">
        <f t="shared" si="4"/>
        <v>3603</v>
      </c>
      <c r="C42" s="165">
        <v>1845</v>
      </c>
      <c r="D42" s="165">
        <v>1758</v>
      </c>
      <c r="E42" s="224">
        <f t="shared" si="5"/>
        <v>0.985538326034569</v>
      </c>
      <c r="F42" s="61" t="s">
        <v>596</v>
      </c>
      <c r="G42" s="48">
        <f t="shared" si="2"/>
        <v>3803</v>
      </c>
      <c r="H42" s="165">
        <v>1844</v>
      </c>
      <c r="I42" s="165">
        <v>1959</v>
      </c>
      <c r="J42" s="166">
        <f t="shared" si="3"/>
        <v>1.0402448664750115</v>
      </c>
      <c r="K42" s="61" t="s">
        <v>597</v>
      </c>
      <c r="L42" s="195">
        <f t="shared" si="0"/>
        <v>488</v>
      </c>
      <c r="M42" s="168">
        <v>109</v>
      </c>
      <c r="N42" s="168">
        <v>379</v>
      </c>
      <c r="O42" s="225">
        <f t="shared" si="1"/>
        <v>0.13348395867467935</v>
      </c>
    </row>
    <row r="43" spans="1:15" s="31" customFormat="1" ht="14.25" customHeight="1">
      <c r="A43" s="67" t="s">
        <v>598</v>
      </c>
      <c r="B43" s="20">
        <f t="shared" si="4"/>
        <v>3811</v>
      </c>
      <c r="C43" s="165">
        <v>1945</v>
      </c>
      <c r="D43" s="165">
        <v>1866</v>
      </c>
      <c r="E43" s="224">
        <f t="shared" si="5"/>
        <v>1.0424331280926291</v>
      </c>
      <c r="F43" s="61" t="s">
        <v>599</v>
      </c>
      <c r="G43" s="48">
        <f t="shared" si="2"/>
        <v>3460</v>
      </c>
      <c r="H43" s="165">
        <v>1693</v>
      </c>
      <c r="I43" s="165">
        <v>1767</v>
      </c>
      <c r="J43" s="166">
        <f t="shared" si="3"/>
        <v>0.9464231496196528</v>
      </c>
      <c r="K43" s="61" t="s">
        <v>600</v>
      </c>
      <c r="L43" s="195">
        <f t="shared" si="0"/>
        <v>431</v>
      </c>
      <c r="M43" s="168">
        <v>96</v>
      </c>
      <c r="N43" s="168">
        <v>335</v>
      </c>
      <c r="O43" s="225">
        <f t="shared" si="1"/>
        <v>0.11789259464915329</v>
      </c>
    </row>
    <row r="44" spans="1:15" s="31" customFormat="1" ht="14.25" customHeight="1">
      <c r="A44" s="67" t="s">
        <v>601</v>
      </c>
      <c r="B44" s="20">
        <f t="shared" si="4"/>
        <v>3692</v>
      </c>
      <c r="C44" s="165">
        <v>1880</v>
      </c>
      <c r="D44" s="165">
        <v>1812</v>
      </c>
      <c r="E44" s="224">
        <f t="shared" si="5"/>
        <v>1.0098827365305658</v>
      </c>
      <c r="F44" s="61" t="s">
        <v>602</v>
      </c>
      <c r="G44" s="48">
        <f t="shared" si="2"/>
        <v>3681</v>
      </c>
      <c r="H44" s="165">
        <v>1741</v>
      </c>
      <c r="I44" s="165">
        <v>1940</v>
      </c>
      <c r="J44" s="166">
        <f t="shared" si="3"/>
        <v>1.0068738768063417</v>
      </c>
      <c r="K44" s="61" t="s">
        <v>603</v>
      </c>
      <c r="L44" s="195">
        <f t="shared" si="0"/>
        <v>321</v>
      </c>
      <c r="M44" s="168">
        <v>56</v>
      </c>
      <c r="N44" s="168">
        <v>265</v>
      </c>
      <c r="O44" s="225">
        <f t="shared" si="1"/>
        <v>0.08780399740690999</v>
      </c>
    </row>
    <row r="45" spans="1:15" s="31" customFormat="1" ht="14.25" customHeight="1">
      <c r="A45" s="67" t="s">
        <v>604</v>
      </c>
      <c r="B45" s="20">
        <f t="shared" si="4"/>
        <v>19697</v>
      </c>
      <c r="C45" s="129">
        <f>SUM(C46:C50)</f>
        <v>9895</v>
      </c>
      <c r="D45" s="129">
        <f>SUM(D46:D50)</f>
        <v>9802</v>
      </c>
      <c r="E45" s="224">
        <f t="shared" si="5"/>
        <v>5.387773635276965</v>
      </c>
      <c r="F45" s="61" t="s">
        <v>605</v>
      </c>
      <c r="G45" s="48">
        <f t="shared" si="2"/>
        <v>20188</v>
      </c>
      <c r="H45" s="129">
        <f>SUM(H46:H50)</f>
        <v>9319</v>
      </c>
      <c r="I45" s="129">
        <f>SUM(I46:I50)</f>
        <v>10869</v>
      </c>
      <c r="J45" s="166">
        <f t="shared" si="3"/>
        <v>5.522078192058252</v>
      </c>
      <c r="K45" s="61" t="s">
        <v>606</v>
      </c>
      <c r="L45" s="195">
        <f t="shared" si="0"/>
        <v>772</v>
      </c>
      <c r="M45" s="157">
        <f>SUM(M46:M50)</f>
        <v>106</v>
      </c>
      <c r="N45" s="157">
        <f>SUM(N46:N50)</f>
        <v>666</v>
      </c>
      <c r="O45" s="225">
        <f t="shared" si="1"/>
        <v>0.2111672461001075</v>
      </c>
    </row>
    <row r="46" spans="1:15" s="31" customFormat="1" ht="14.25" customHeight="1">
      <c r="A46" s="67" t="s">
        <v>607</v>
      </c>
      <c r="B46" s="20">
        <f t="shared" si="4"/>
        <v>3832</v>
      </c>
      <c r="C46" s="165">
        <v>1962</v>
      </c>
      <c r="D46" s="165">
        <v>1870</v>
      </c>
      <c r="E46" s="224">
        <f t="shared" si="5"/>
        <v>1.0481773148388756</v>
      </c>
      <c r="F46" s="61" t="s">
        <v>608</v>
      </c>
      <c r="G46" s="48">
        <f t="shared" si="2"/>
        <v>3738</v>
      </c>
      <c r="H46" s="165">
        <v>1766</v>
      </c>
      <c r="I46" s="165">
        <v>1972</v>
      </c>
      <c r="J46" s="166">
        <f t="shared" si="3"/>
        <v>1.0224652408318677</v>
      </c>
      <c r="K46" s="61" t="s">
        <v>609</v>
      </c>
      <c r="L46" s="195">
        <f t="shared" si="0"/>
        <v>267</v>
      </c>
      <c r="M46" s="168">
        <v>39</v>
      </c>
      <c r="N46" s="168">
        <v>228</v>
      </c>
      <c r="O46" s="225">
        <f t="shared" si="1"/>
        <v>0.07303323148799054</v>
      </c>
    </row>
    <row r="47" spans="1:15" s="31" customFormat="1" ht="14.25" customHeight="1">
      <c r="A47" s="67" t="s">
        <v>610</v>
      </c>
      <c r="B47" s="20">
        <f t="shared" si="4"/>
        <v>3684</v>
      </c>
      <c r="C47" s="165">
        <v>1879</v>
      </c>
      <c r="D47" s="165">
        <v>1805</v>
      </c>
      <c r="E47" s="224">
        <f t="shared" si="5"/>
        <v>1.0076944749129482</v>
      </c>
      <c r="F47" s="61" t="s">
        <v>611</v>
      </c>
      <c r="G47" s="48">
        <f t="shared" si="2"/>
        <v>3696</v>
      </c>
      <c r="H47" s="165">
        <v>1665</v>
      </c>
      <c r="I47" s="165">
        <v>2031</v>
      </c>
      <c r="J47" s="166">
        <f t="shared" si="3"/>
        <v>1.0109768673393746</v>
      </c>
      <c r="K47" s="61" t="s">
        <v>612</v>
      </c>
      <c r="L47" s="195">
        <f t="shared" si="0"/>
        <v>182</v>
      </c>
      <c r="M47" s="168">
        <v>21</v>
      </c>
      <c r="N47" s="168">
        <v>161</v>
      </c>
      <c r="O47" s="225">
        <f t="shared" si="1"/>
        <v>0.04978295180080255</v>
      </c>
    </row>
    <row r="48" spans="1:15" s="31" customFormat="1" ht="14.25" customHeight="1">
      <c r="A48" s="67" t="s">
        <v>613</v>
      </c>
      <c r="B48" s="20">
        <f t="shared" si="4"/>
        <v>3892</v>
      </c>
      <c r="C48" s="165">
        <v>1958</v>
      </c>
      <c r="D48" s="165">
        <v>1934</v>
      </c>
      <c r="E48" s="224">
        <f t="shared" si="5"/>
        <v>1.0645892769710084</v>
      </c>
      <c r="F48" s="61" t="s">
        <v>614</v>
      </c>
      <c r="G48" s="48">
        <f t="shared" si="2"/>
        <v>3909</v>
      </c>
      <c r="H48" s="165">
        <v>1779</v>
      </c>
      <c r="I48" s="165">
        <v>2130</v>
      </c>
      <c r="J48" s="166">
        <f t="shared" si="3"/>
        <v>1.069239332908446</v>
      </c>
      <c r="K48" s="61" t="s">
        <v>615</v>
      </c>
      <c r="L48" s="195">
        <f t="shared" si="0"/>
        <v>149</v>
      </c>
      <c r="M48" s="168">
        <v>27</v>
      </c>
      <c r="N48" s="168">
        <v>122</v>
      </c>
      <c r="O48" s="225">
        <f t="shared" si="1"/>
        <v>0.040756372628129554</v>
      </c>
    </row>
    <row r="49" spans="1:15" s="31" customFormat="1" ht="14.25" customHeight="1">
      <c r="A49" s="67" t="s">
        <v>616</v>
      </c>
      <c r="B49" s="20">
        <f t="shared" si="4"/>
        <v>4133</v>
      </c>
      <c r="C49" s="165">
        <v>2084</v>
      </c>
      <c r="D49" s="165">
        <v>2049</v>
      </c>
      <c r="E49" s="224">
        <f t="shared" si="5"/>
        <v>1.1305106582017412</v>
      </c>
      <c r="F49" s="61" t="s">
        <v>617</v>
      </c>
      <c r="G49" s="48">
        <f t="shared" si="2"/>
        <v>4232</v>
      </c>
      <c r="H49" s="165">
        <v>1984</v>
      </c>
      <c r="I49" s="165">
        <v>2248</v>
      </c>
      <c r="J49" s="166">
        <f t="shared" si="3"/>
        <v>1.1575903957197602</v>
      </c>
      <c r="K49" s="61" t="s">
        <v>618</v>
      </c>
      <c r="L49" s="195">
        <f t="shared" si="0"/>
        <v>99</v>
      </c>
      <c r="M49" s="168">
        <v>12</v>
      </c>
      <c r="N49" s="168">
        <v>87</v>
      </c>
      <c r="O49" s="225">
        <f t="shared" si="1"/>
        <v>0.027079737518018968</v>
      </c>
    </row>
    <row r="50" spans="1:16" s="31" customFormat="1" ht="14.25" customHeight="1">
      <c r="A50" s="67" t="s">
        <v>619</v>
      </c>
      <c r="B50" s="20">
        <f t="shared" si="4"/>
        <v>4156</v>
      </c>
      <c r="C50" s="165">
        <v>2012</v>
      </c>
      <c r="D50" s="165">
        <v>2144</v>
      </c>
      <c r="E50" s="224">
        <f t="shared" si="5"/>
        <v>1.1368019103523923</v>
      </c>
      <c r="F50" s="61" t="s">
        <v>620</v>
      </c>
      <c r="G50" s="48">
        <f t="shared" si="2"/>
        <v>4613</v>
      </c>
      <c r="H50" s="165">
        <v>2125</v>
      </c>
      <c r="I50" s="165">
        <v>2488</v>
      </c>
      <c r="J50" s="166">
        <f t="shared" si="3"/>
        <v>1.261806355258803</v>
      </c>
      <c r="K50" s="61" t="s">
        <v>621</v>
      </c>
      <c r="L50" s="195">
        <f t="shared" si="0"/>
        <v>75</v>
      </c>
      <c r="M50" s="168">
        <v>7</v>
      </c>
      <c r="N50" s="168">
        <v>68</v>
      </c>
      <c r="O50" s="225">
        <f t="shared" si="1"/>
        <v>0.020514952665165884</v>
      </c>
      <c r="P50" s="26"/>
    </row>
    <row r="51" spans="1:16" s="31" customFormat="1" ht="14.25" customHeight="1" thickBot="1">
      <c r="A51" s="47"/>
      <c r="B51" s="48"/>
      <c r="C51" s="49"/>
      <c r="D51" s="49"/>
      <c r="E51" s="30"/>
      <c r="F51" s="50"/>
      <c r="G51" s="49"/>
      <c r="H51" s="49"/>
      <c r="I51" s="49"/>
      <c r="J51" s="51"/>
      <c r="K51" s="68" t="s">
        <v>622</v>
      </c>
      <c r="L51" s="195">
        <f t="shared" si="0"/>
        <v>126</v>
      </c>
      <c r="M51" s="152">
        <v>25</v>
      </c>
      <c r="N51" s="152">
        <v>101</v>
      </c>
      <c r="O51" s="225">
        <f t="shared" si="1"/>
        <v>0.03446512047747868</v>
      </c>
      <c r="P51" s="26"/>
    </row>
    <row r="52" spans="1:16" s="31" customFormat="1" ht="15" customHeight="1">
      <c r="A52" s="197" t="s">
        <v>298</v>
      </c>
      <c r="B52" s="186"/>
      <c r="C52" s="186"/>
      <c r="D52" s="186"/>
      <c r="E52" s="187"/>
      <c r="F52" s="188"/>
      <c r="G52" s="188"/>
      <c r="H52" s="186"/>
      <c r="I52" s="186"/>
      <c r="J52" s="186"/>
      <c r="K52" s="188"/>
      <c r="L52" s="188"/>
      <c r="M52" s="186"/>
      <c r="N52" s="186"/>
      <c r="O52" s="182" t="s">
        <v>296</v>
      </c>
      <c r="P52" s="26"/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26" sqref="K26"/>
    </sheetView>
  </sheetViews>
  <sheetFormatPr defaultColWidth="13.375" defaultRowHeight="13.5"/>
  <cols>
    <col min="1" max="1" width="11.625" style="0" customWidth="1"/>
    <col min="2" max="4" width="9.625" style="0" customWidth="1"/>
    <col min="5" max="5" width="11.625" style="1" customWidth="1"/>
    <col min="6" max="8" width="9.625" style="0" customWidth="1"/>
    <col min="9" max="9" width="10.125" style="0" customWidth="1"/>
    <col min="10" max="10" width="9.00390625" style="0" customWidth="1"/>
    <col min="11" max="11" width="12.875" style="0" customWidth="1"/>
    <col min="12" max="14" width="10.125" style="0" customWidth="1"/>
    <col min="15" max="15" width="9.375" style="0" customWidth="1"/>
    <col min="16" max="19" width="12.75390625" style="0" customWidth="1"/>
  </cols>
  <sheetData>
    <row r="1" spans="1:5" s="213" customFormat="1" ht="17.25" customHeight="1">
      <c r="A1" s="370" t="s">
        <v>45</v>
      </c>
      <c r="B1" s="370"/>
      <c r="E1" s="212"/>
    </row>
    <row r="2" ht="17.25" customHeight="1"/>
    <row r="3" spans="1:8" s="6" customFormat="1" ht="17.25" customHeight="1">
      <c r="A3" s="72" t="s">
        <v>129</v>
      </c>
      <c r="B3" s="73"/>
      <c r="C3" s="74"/>
      <c r="D3" s="74"/>
      <c r="E3" s="74"/>
      <c r="F3" s="74"/>
      <c r="G3" s="74"/>
      <c r="H3" s="74"/>
    </row>
    <row r="4" spans="1:8" s="6" customFormat="1" ht="17.25" customHeight="1" thickBot="1">
      <c r="A4" s="74"/>
      <c r="B4" s="74"/>
      <c r="C4" s="74"/>
      <c r="D4" s="74"/>
      <c r="E4" s="74"/>
      <c r="F4" s="79"/>
      <c r="G4" s="246"/>
      <c r="H4" s="5" t="s">
        <v>623</v>
      </c>
    </row>
    <row r="5" spans="1:8" s="6" customFormat="1" ht="17.25" customHeight="1">
      <c r="A5" s="76" t="s">
        <v>130</v>
      </c>
      <c r="B5" s="77" t="s">
        <v>128</v>
      </c>
      <c r="C5" s="78" t="s">
        <v>48</v>
      </c>
      <c r="D5" s="76" t="s">
        <v>49</v>
      </c>
      <c r="E5" s="78" t="s">
        <v>130</v>
      </c>
      <c r="F5" s="77" t="s">
        <v>128</v>
      </c>
      <c r="G5" s="78" t="s">
        <v>48</v>
      </c>
      <c r="H5" s="76" t="s">
        <v>49</v>
      </c>
    </row>
    <row r="6" spans="1:8" s="6" customFormat="1" ht="23.25" customHeight="1">
      <c r="A6" s="79"/>
      <c r="B6" s="80" t="s">
        <v>132</v>
      </c>
      <c r="C6" s="74"/>
      <c r="D6" s="74"/>
      <c r="E6" s="81"/>
      <c r="F6" s="74"/>
      <c r="G6" s="74"/>
      <c r="H6" s="74"/>
    </row>
    <row r="7" spans="1:8" s="6" customFormat="1" ht="23.25" customHeight="1">
      <c r="A7" s="196" t="s">
        <v>131</v>
      </c>
      <c r="B7" s="169">
        <f>C7+D7</f>
        <v>22416</v>
      </c>
      <c r="C7" s="170">
        <f>SUM(C9:C32)+SUM(G9:G33)</f>
        <v>11637</v>
      </c>
      <c r="D7" s="170">
        <f>SUM(D9:D32)+SUM(H9:H33)</f>
        <v>10779</v>
      </c>
      <c r="E7" s="171"/>
      <c r="F7" s="172"/>
      <c r="G7" s="163"/>
      <c r="H7" s="163"/>
    </row>
    <row r="8" spans="1:8" s="6" customFormat="1" ht="23.25" customHeight="1">
      <c r="A8" s="79"/>
      <c r="B8" s="172"/>
      <c r="C8" s="163"/>
      <c r="D8" s="163"/>
      <c r="E8" s="171"/>
      <c r="F8" s="163"/>
      <c r="G8" s="163"/>
      <c r="H8" s="163"/>
    </row>
    <row r="9" spans="1:8" s="6" customFormat="1" ht="23.25" customHeight="1">
      <c r="A9" s="79" t="s">
        <v>133</v>
      </c>
      <c r="B9" s="172">
        <f>SUM(C9:D9)</f>
        <v>200</v>
      </c>
      <c r="C9" s="163">
        <v>108</v>
      </c>
      <c r="D9" s="163">
        <v>92</v>
      </c>
      <c r="E9" s="81" t="s">
        <v>181</v>
      </c>
      <c r="F9" s="172">
        <f>SUM(G9:H9)</f>
        <v>305</v>
      </c>
      <c r="G9" s="173">
        <v>149</v>
      </c>
      <c r="H9" s="163">
        <v>156</v>
      </c>
    </row>
    <row r="10" spans="1:8" s="6" customFormat="1" ht="23.25" customHeight="1">
      <c r="A10" s="79" t="s">
        <v>135</v>
      </c>
      <c r="B10" s="172">
        <f aca="true" t="shared" si="0" ref="B10:B32">SUM(C10:D10)</f>
        <v>11</v>
      </c>
      <c r="C10" s="163">
        <v>7</v>
      </c>
      <c r="D10" s="163">
        <v>4</v>
      </c>
      <c r="E10" s="81" t="s">
        <v>134</v>
      </c>
      <c r="F10" s="172">
        <f aca="true" t="shared" si="1" ref="F10:F33">SUM(G10:H10)</f>
        <v>744</v>
      </c>
      <c r="G10" s="173">
        <v>359</v>
      </c>
      <c r="H10" s="163">
        <v>385</v>
      </c>
    </row>
    <row r="11" spans="1:8" s="6" customFormat="1" ht="23.25" customHeight="1">
      <c r="A11" s="79" t="s">
        <v>137</v>
      </c>
      <c r="B11" s="172">
        <f t="shared" si="0"/>
        <v>35</v>
      </c>
      <c r="C11" s="163">
        <v>17</v>
      </c>
      <c r="D11" s="163">
        <v>18</v>
      </c>
      <c r="E11" s="81" t="s">
        <v>136</v>
      </c>
      <c r="F11" s="172">
        <f t="shared" si="1"/>
        <v>9084</v>
      </c>
      <c r="G11" s="173">
        <v>4529</v>
      </c>
      <c r="H11" s="163">
        <v>4555</v>
      </c>
    </row>
    <row r="12" spans="1:8" s="6" customFormat="1" ht="23.25" customHeight="1">
      <c r="A12" s="79" t="s">
        <v>139</v>
      </c>
      <c r="B12" s="172">
        <f t="shared" si="0"/>
        <v>149</v>
      </c>
      <c r="C12" s="163">
        <v>77</v>
      </c>
      <c r="D12" s="163">
        <v>72</v>
      </c>
      <c r="E12" s="81" t="s">
        <v>138</v>
      </c>
      <c r="F12" s="172">
        <f t="shared" si="1"/>
        <v>1835</v>
      </c>
      <c r="G12" s="173">
        <v>896</v>
      </c>
      <c r="H12" s="163">
        <v>939</v>
      </c>
    </row>
    <row r="13" spans="1:8" s="6" customFormat="1" ht="23.25" customHeight="1">
      <c r="A13" s="79" t="s">
        <v>141</v>
      </c>
      <c r="B13" s="172">
        <f t="shared" si="0"/>
        <v>22</v>
      </c>
      <c r="C13" s="163">
        <v>15</v>
      </c>
      <c r="D13" s="163">
        <v>7</v>
      </c>
      <c r="E13" s="81" t="s">
        <v>140</v>
      </c>
      <c r="F13" s="172">
        <f t="shared" si="1"/>
        <v>302</v>
      </c>
      <c r="G13" s="173">
        <v>154</v>
      </c>
      <c r="H13" s="163">
        <v>148</v>
      </c>
    </row>
    <row r="14" spans="1:8" s="6" customFormat="1" ht="23.25" customHeight="1">
      <c r="A14" s="79" t="s">
        <v>143</v>
      </c>
      <c r="B14" s="172">
        <f t="shared" si="0"/>
        <v>15</v>
      </c>
      <c r="C14" s="163">
        <v>9</v>
      </c>
      <c r="D14" s="163">
        <v>6</v>
      </c>
      <c r="E14" s="81" t="s">
        <v>142</v>
      </c>
      <c r="F14" s="172">
        <f t="shared" si="1"/>
        <v>169</v>
      </c>
      <c r="G14" s="173">
        <v>87</v>
      </c>
      <c r="H14" s="163">
        <v>82</v>
      </c>
    </row>
    <row r="15" spans="1:8" s="6" customFormat="1" ht="23.25" customHeight="1">
      <c r="A15" s="79" t="s">
        <v>145</v>
      </c>
      <c r="B15" s="172">
        <f t="shared" si="0"/>
        <v>40</v>
      </c>
      <c r="C15" s="163">
        <v>25</v>
      </c>
      <c r="D15" s="163">
        <v>15</v>
      </c>
      <c r="E15" s="81" t="s">
        <v>144</v>
      </c>
      <c r="F15" s="172">
        <f t="shared" si="1"/>
        <v>118</v>
      </c>
      <c r="G15" s="173">
        <v>56</v>
      </c>
      <c r="H15" s="163">
        <v>62</v>
      </c>
    </row>
    <row r="16" spans="1:8" s="6" customFormat="1" ht="23.25" customHeight="1">
      <c r="A16" s="79" t="s">
        <v>147</v>
      </c>
      <c r="B16" s="172">
        <f t="shared" si="0"/>
        <v>82</v>
      </c>
      <c r="C16" s="163">
        <v>45</v>
      </c>
      <c r="D16" s="163">
        <v>37</v>
      </c>
      <c r="E16" s="81" t="s">
        <v>146</v>
      </c>
      <c r="F16" s="172">
        <f t="shared" si="1"/>
        <v>74</v>
      </c>
      <c r="G16" s="173">
        <v>31</v>
      </c>
      <c r="H16" s="163">
        <v>43</v>
      </c>
    </row>
    <row r="17" spans="1:8" s="6" customFormat="1" ht="23.25" customHeight="1">
      <c r="A17" s="79" t="s">
        <v>149</v>
      </c>
      <c r="B17" s="172">
        <f t="shared" si="0"/>
        <v>62</v>
      </c>
      <c r="C17" s="163">
        <v>36</v>
      </c>
      <c r="D17" s="163">
        <v>26</v>
      </c>
      <c r="E17" s="81" t="s">
        <v>148</v>
      </c>
      <c r="F17" s="172">
        <f t="shared" si="1"/>
        <v>265</v>
      </c>
      <c r="G17" s="173">
        <v>140</v>
      </c>
      <c r="H17" s="163">
        <v>125</v>
      </c>
    </row>
    <row r="18" spans="1:8" s="6" customFormat="1" ht="23.25" customHeight="1">
      <c r="A18" s="79" t="s">
        <v>151</v>
      </c>
      <c r="B18" s="172">
        <f t="shared" si="0"/>
        <v>51</v>
      </c>
      <c r="C18" s="163">
        <v>28</v>
      </c>
      <c r="D18" s="163">
        <v>23</v>
      </c>
      <c r="E18" s="81" t="s">
        <v>150</v>
      </c>
      <c r="F18" s="172">
        <f t="shared" si="1"/>
        <v>436</v>
      </c>
      <c r="G18" s="173">
        <v>228</v>
      </c>
      <c r="H18" s="163">
        <v>208</v>
      </c>
    </row>
    <row r="19" spans="1:8" s="6" customFormat="1" ht="23.25" customHeight="1">
      <c r="A19" s="79" t="s">
        <v>153</v>
      </c>
      <c r="B19" s="172">
        <f t="shared" si="0"/>
        <v>524</v>
      </c>
      <c r="C19" s="163">
        <v>317</v>
      </c>
      <c r="D19" s="163">
        <v>207</v>
      </c>
      <c r="E19" s="81" t="s">
        <v>152</v>
      </c>
      <c r="F19" s="172">
        <f t="shared" si="1"/>
        <v>122</v>
      </c>
      <c r="G19" s="173">
        <v>65</v>
      </c>
      <c r="H19" s="163">
        <v>57</v>
      </c>
    </row>
    <row r="20" spans="1:8" s="6" customFormat="1" ht="23.25" customHeight="1">
      <c r="A20" s="79" t="s">
        <v>155</v>
      </c>
      <c r="B20" s="172">
        <f t="shared" si="0"/>
        <v>638</v>
      </c>
      <c r="C20" s="163">
        <v>375</v>
      </c>
      <c r="D20" s="163">
        <v>263</v>
      </c>
      <c r="E20" s="81" t="s">
        <v>154</v>
      </c>
      <c r="F20" s="172">
        <f t="shared" si="1"/>
        <v>85</v>
      </c>
      <c r="G20" s="173">
        <v>42</v>
      </c>
      <c r="H20" s="163">
        <v>43</v>
      </c>
    </row>
    <row r="21" spans="1:8" s="6" customFormat="1" ht="23.25" customHeight="1">
      <c r="A21" s="79" t="s">
        <v>157</v>
      </c>
      <c r="B21" s="172">
        <f t="shared" si="0"/>
        <v>1695</v>
      </c>
      <c r="C21" s="163">
        <v>967</v>
      </c>
      <c r="D21" s="163">
        <v>728</v>
      </c>
      <c r="E21" s="81" t="s">
        <v>156</v>
      </c>
      <c r="F21" s="172">
        <f t="shared" si="1"/>
        <v>176</v>
      </c>
      <c r="G21" s="173">
        <v>89</v>
      </c>
      <c r="H21" s="163">
        <v>87</v>
      </c>
    </row>
    <row r="22" spans="1:8" s="6" customFormat="1" ht="23.25" customHeight="1">
      <c r="A22" s="79" t="s">
        <v>159</v>
      </c>
      <c r="B22" s="172">
        <f t="shared" si="0"/>
        <v>784</v>
      </c>
      <c r="C22" s="163">
        <v>485</v>
      </c>
      <c r="D22" s="163">
        <v>299</v>
      </c>
      <c r="E22" s="81" t="s">
        <v>158</v>
      </c>
      <c r="F22" s="172">
        <f t="shared" si="1"/>
        <v>183</v>
      </c>
      <c r="G22" s="173">
        <v>90</v>
      </c>
      <c r="H22" s="163">
        <v>93</v>
      </c>
    </row>
    <row r="23" spans="1:8" s="6" customFormat="1" ht="23.25" customHeight="1">
      <c r="A23" s="79" t="s">
        <v>161</v>
      </c>
      <c r="B23" s="172">
        <f t="shared" si="0"/>
        <v>64</v>
      </c>
      <c r="C23" s="163">
        <v>39</v>
      </c>
      <c r="D23" s="163">
        <v>25</v>
      </c>
      <c r="E23" s="81" t="s">
        <v>160</v>
      </c>
      <c r="F23" s="172">
        <f t="shared" si="1"/>
        <v>77</v>
      </c>
      <c r="G23" s="173">
        <v>32</v>
      </c>
      <c r="H23" s="163">
        <v>45</v>
      </c>
    </row>
    <row r="24" spans="1:8" s="6" customFormat="1" ht="23.25" customHeight="1">
      <c r="A24" s="79" t="s">
        <v>163</v>
      </c>
      <c r="B24" s="172">
        <f t="shared" si="0"/>
        <v>86</v>
      </c>
      <c r="C24" s="163">
        <v>48</v>
      </c>
      <c r="D24" s="163">
        <v>38</v>
      </c>
      <c r="E24" s="81" t="s">
        <v>162</v>
      </c>
      <c r="F24" s="172">
        <f t="shared" si="1"/>
        <v>739</v>
      </c>
      <c r="G24" s="173">
        <v>398</v>
      </c>
      <c r="H24" s="163">
        <v>341</v>
      </c>
    </row>
    <row r="25" spans="1:8" s="6" customFormat="1" ht="23.25" customHeight="1">
      <c r="A25" s="79" t="s">
        <v>165</v>
      </c>
      <c r="B25" s="172">
        <f t="shared" si="0"/>
        <v>127</v>
      </c>
      <c r="C25" s="163">
        <v>70</v>
      </c>
      <c r="D25" s="163">
        <v>57</v>
      </c>
      <c r="E25" s="81" t="s">
        <v>164</v>
      </c>
      <c r="F25" s="172">
        <f t="shared" si="1"/>
        <v>56</v>
      </c>
      <c r="G25" s="173">
        <v>27</v>
      </c>
      <c r="H25" s="163">
        <v>29</v>
      </c>
    </row>
    <row r="26" spans="1:8" s="6" customFormat="1" ht="23.25" customHeight="1">
      <c r="A26" s="79" t="s">
        <v>167</v>
      </c>
      <c r="B26" s="172">
        <f t="shared" si="0"/>
        <v>95</v>
      </c>
      <c r="C26" s="163">
        <v>49</v>
      </c>
      <c r="D26" s="163">
        <v>46</v>
      </c>
      <c r="E26" s="81" t="s">
        <v>166</v>
      </c>
      <c r="F26" s="172">
        <f t="shared" si="1"/>
        <v>71</v>
      </c>
      <c r="G26" s="173">
        <v>41</v>
      </c>
      <c r="H26" s="163">
        <v>30</v>
      </c>
    </row>
    <row r="27" spans="1:8" s="6" customFormat="1" ht="23.25" customHeight="1">
      <c r="A27" s="79" t="s">
        <v>169</v>
      </c>
      <c r="B27" s="172">
        <f t="shared" si="0"/>
        <v>20</v>
      </c>
      <c r="C27" s="163">
        <v>9</v>
      </c>
      <c r="D27" s="163">
        <v>11</v>
      </c>
      <c r="E27" s="81" t="s">
        <v>168</v>
      </c>
      <c r="F27" s="172">
        <f t="shared" si="1"/>
        <v>117</v>
      </c>
      <c r="G27" s="173">
        <v>59</v>
      </c>
      <c r="H27" s="163">
        <v>58</v>
      </c>
    </row>
    <row r="28" spans="1:8" s="6" customFormat="1" ht="23.25" customHeight="1">
      <c r="A28" s="79" t="s">
        <v>171</v>
      </c>
      <c r="B28" s="172">
        <f t="shared" si="0"/>
        <v>85</v>
      </c>
      <c r="C28" s="163">
        <v>49</v>
      </c>
      <c r="D28" s="163">
        <v>36</v>
      </c>
      <c r="E28" s="81" t="s">
        <v>170</v>
      </c>
      <c r="F28" s="172">
        <f t="shared" si="1"/>
        <v>74</v>
      </c>
      <c r="G28" s="173">
        <v>29</v>
      </c>
      <c r="H28" s="163">
        <v>45</v>
      </c>
    </row>
    <row r="29" spans="1:8" s="6" customFormat="1" ht="23.25" customHeight="1">
      <c r="A29" s="79" t="s">
        <v>173</v>
      </c>
      <c r="B29" s="172">
        <f t="shared" si="0"/>
        <v>89</v>
      </c>
      <c r="C29" s="163">
        <v>49</v>
      </c>
      <c r="D29" s="163">
        <v>40</v>
      </c>
      <c r="E29" s="81" t="s">
        <v>172</v>
      </c>
      <c r="F29" s="172">
        <f t="shared" si="1"/>
        <v>64</v>
      </c>
      <c r="G29" s="173">
        <v>42</v>
      </c>
      <c r="H29" s="163">
        <v>22</v>
      </c>
    </row>
    <row r="30" spans="1:8" s="6" customFormat="1" ht="23.25" customHeight="1">
      <c r="A30" s="79" t="s">
        <v>175</v>
      </c>
      <c r="B30" s="172">
        <f t="shared" si="0"/>
        <v>188</v>
      </c>
      <c r="C30" s="163">
        <v>105</v>
      </c>
      <c r="D30" s="163">
        <v>83</v>
      </c>
      <c r="E30" s="81" t="s">
        <v>174</v>
      </c>
      <c r="F30" s="172">
        <f t="shared" si="1"/>
        <v>112</v>
      </c>
      <c r="G30" s="173">
        <v>49</v>
      </c>
      <c r="H30" s="163">
        <v>63</v>
      </c>
    </row>
    <row r="31" spans="1:8" s="6" customFormat="1" ht="23.25" customHeight="1">
      <c r="A31" s="79" t="s">
        <v>177</v>
      </c>
      <c r="B31" s="172">
        <f t="shared" si="0"/>
        <v>756</v>
      </c>
      <c r="C31" s="163">
        <v>422</v>
      </c>
      <c r="D31" s="163">
        <v>334</v>
      </c>
      <c r="E31" s="81" t="s">
        <v>176</v>
      </c>
      <c r="F31" s="172">
        <f t="shared" si="1"/>
        <v>86</v>
      </c>
      <c r="G31" s="173">
        <v>47</v>
      </c>
      <c r="H31" s="163">
        <v>39</v>
      </c>
    </row>
    <row r="32" spans="1:8" s="6" customFormat="1" ht="23.25" customHeight="1">
      <c r="A32" s="79" t="s">
        <v>179</v>
      </c>
      <c r="B32" s="172">
        <f t="shared" si="0"/>
        <v>189</v>
      </c>
      <c r="C32" s="163">
        <v>96</v>
      </c>
      <c r="D32" s="163">
        <v>93</v>
      </c>
      <c r="E32" s="81" t="s">
        <v>178</v>
      </c>
      <c r="F32" s="172">
        <f t="shared" si="1"/>
        <v>1113</v>
      </c>
      <c r="G32" s="185">
        <v>549</v>
      </c>
      <c r="H32" s="185">
        <v>564</v>
      </c>
    </row>
    <row r="33" spans="1:8" s="6" customFormat="1" ht="23.25" customHeight="1" thickBot="1">
      <c r="A33" s="79"/>
      <c r="B33" s="172"/>
      <c r="C33" s="163"/>
      <c r="D33" s="163"/>
      <c r="E33" s="81" t="s">
        <v>180</v>
      </c>
      <c r="F33" s="172">
        <f t="shared" si="1"/>
        <v>2</v>
      </c>
      <c r="G33" s="248">
        <v>2</v>
      </c>
      <c r="H33" s="248" t="s">
        <v>471</v>
      </c>
    </row>
    <row r="34" spans="1:8" s="6" customFormat="1" ht="17.25" customHeight="1">
      <c r="A34" s="197" t="s">
        <v>298</v>
      </c>
      <c r="B34" s="247"/>
      <c r="C34" s="247"/>
      <c r="D34" s="247"/>
      <c r="E34" s="247"/>
      <c r="F34" s="184"/>
      <c r="G34" s="184"/>
      <c r="H34" s="182" t="s">
        <v>296</v>
      </c>
    </row>
    <row r="35" spans="1:8" s="6" customFormat="1" ht="17.25" customHeight="1">
      <c r="A35" s="73"/>
      <c r="B35" s="79"/>
      <c r="C35" s="79"/>
      <c r="D35" s="79"/>
      <c r="E35" s="79"/>
      <c r="F35" s="74"/>
      <c r="G35" s="74"/>
      <c r="H35" s="74"/>
    </row>
    <row r="36" spans="1:8" s="6" customFormat="1" ht="15" customHeight="1">
      <c r="A36" s="73"/>
      <c r="B36" s="74"/>
      <c r="C36" s="74"/>
      <c r="D36" s="74"/>
      <c r="E36" s="74"/>
      <c r="F36" s="74"/>
      <c r="G36" s="74"/>
      <c r="H36" s="74"/>
    </row>
    <row r="37" s="6" customFormat="1" ht="15" customHeight="1"/>
    <row r="38" s="6" customFormat="1" ht="15" customHeight="1"/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">
      <selection activeCell="M31" sqref="M31"/>
    </sheetView>
  </sheetViews>
  <sheetFormatPr defaultColWidth="13.375" defaultRowHeight="13.5"/>
  <cols>
    <col min="1" max="1" width="11.625" style="0" customWidth="1"/>
    <col min="2" max="4" width="9.625" style="0" customWidth="1"/>
    <col min="5" max="5" width="11.625" style="1" customWidth="1"/>
    <col min="6" max="8" width="9.625" style="0" customWidth="1"/>
    <col min="9" max="9" width="10.125" style="0" customWidth="1"/>
    <col min="10" max="10" width="9.00390625" style="0" customWidth="1"/>
    <col min="11" max="11" width="12.875" style="0" customWidth="1"/>
    <col min="12" max="14" width="10.125" style="0" customWidth="1"/>
    <col min="15" max="15" width="9.375" style="0" customWidth="1"/>
    <col min="16" max="19" width="12.75390625" style="0" customWidth="1"/>
  </cols>
  <sheetData>
    <row r="1" spans="5:8" s="213" customFormat="1" ht="15" customHeight="1">
      <c r="E1" s="212"/>
      <c r="H1" s="210" t="s">
        <v>45</v>
      </c>
    </row>
    <row r="2" ht="12" customHeight="1"/>
    <row r="3" spans="1:8" s="6" customFormat="1" ht="15" customHeight="1">
      <c r="A3" s="72" t="s">
        <v>182</v>
      </c>
      <c r="B3" s="4"/>
      <c r="C3" s="74"/>
      <c r="D3" s="74"/>
      <c r="E3" s="74"/>
      <c r="F3" s="74"/>
      <c r="G3" s="74"/>
      <c r="H3" s="74"/>
    </row>
    <row r="4" spans="1:8" s="6" customFormat="1" ht="15" customHeight="1" thickBot="1">
      <c r="A4" s="74"/>
      <c r="B4" s="74"/>
      <c r="C4" s="74"/>
      <c r="D4" s="74"/>
      <c r="E4" s="74"/>
      <c r="F4" s="4"/>
      <c r="G4" s="75"/>
      <c r="H4" s="5" t="s">
        <v>623</v>
      </c>
    </row>
    <row r="5" spans="1:8" s="6" customFormat="1" ht="44.25" customHeight="1">
      <c r="A5" s="76" t="s">
        <v>130</v>
      </c>
      <c r="B5" s="77" t="s">
        <v>128</v>
      </c>
      <c r="C5" s="78" t="s">
        <v>48</v>
      </c>
      <c r="D5" s="76" t="s">
        <v>49</v>
      </c>
      <c r="E5" s="78" t="s">
        <v>130</v>
      </c>
      <c r="F5" s="77" t="s">
        <v>128</v>
      </c>
      <c r="G5" s="78" t="s">
        <v>48</v>
      </c>
      <c r="H5" s="76" t="s">
        <v>49</v>
      </c>
    </row>
    <row r="6" spans="1:8" s="6" customFormat="1" ht="21" customHeight="1">
      <c r="A6" s="79"/>
      <c r="B6" s="80" t="s">
        <v>132</v>
      </c>
      <c r="C6" s="74"/>
      <c r="D6" s="74"/>
      <c r="E6" s="81"/>
      <c r="F6" s="74"/>
      <c r="G6" s="74"/>
      <c r="H6" s="74"/>
    </row>
    <row r="7" spans="1:8" s="6" customFormat="1" ht="23.25" customHeight="1">
      <c r="A7" s="196" t="s">
        <v>131</v>
      </c>
      <c r="B7" s="169">
        <f>C7+D7</f>
        <v>19694</v>
      </c>
      <c r="C7" s="170">
        <f>SUM(C9:C32)+SUM(G9:G33)</f>
        <v>10524</v>
      </c>
      <c r="D7" s="170">
        <f>SUM(D9:D32)+SUM(H9:H33)</f>
        <v>9170</v>
      </c>
      <c r="E7" s="81"/>
      <c r="F7" s="82"/>
      <c r="G7" s="71"/>
      <c r="H7" s="71"/>
    </row>
    <row r="8" spans="1:8" s="6" customFormat="1" ht="23.25" customHeight="1">
      <c r="A8" s="79"/>
      <c r="B8" s="172"/>
      <c r="C8" s="163"/>
      <c r="D8" s="163"/>
      <c r="E8" s="81"/>
      <c r="F8" s="71"/>
      <c r="G8" s="71"/>
      <c r="H8" s="71"/>
    </row>
    <row r="9" spans="1:8" s="6" customFormat="1" ht="23.25" customHeight="1">
      <c r="A9" s="79" t="s">
        <v>133</v>
      </c>
      <c r="B9" s="172">
        <f>SUM(C9:D9)</f>
        <v>146</v>
      </c>
      <c r="C9" s="163">
        <v>76</v>
      </c>
      <c r="D9" s="163">
        <v>70</v>
      </c>
      <c r="E9" s="81" t="s">
        <v>181</v>
      </c>
      <c r="F9" s="172">
        <f>SUM(G9:H9)</f>
        <v>232</v>
      </c>
      <c r="G9" s="173">
        <v>123</v>
      </c>
      <c r="H9" s="163">
        <v>109</v>
      </c>
    </row>
    <row r="10" spans="1:8" s="6" customFormat="1" ht="23.25" customHeight="1">
      <c r="A10" s="79" t="s">
        <v>135</v>
      </c>
      <c r="B10" s="172">
        <f aca="true" t="shared" si="0" ref="B10:B32">SUM(C10:D10)</f>
        <v>21</v>
      </c>
      <c r="C10" s="163">
        <v>8</v>
      </c>
      <c r="D10" s="163">
        <v>13</v>
      </c>
      <c r="E10" s="81" t="s">
        <v>134</v>
      </c>
      <c r="F10" s="172">
        <f aca="true" t="shared" si="1" ref="F10:F33">SUM(G10:H10)</f>
        <v>570</v>
      </c>
      <c r="G10" s="173">
        <v>283</v>
      </c>
      <c r="H10" s="163">
        <v>287</v>
      </c>
    </row>
    <row r="11" spans="1:8" s="6" customFormat="1" ht="23.25" customHeight="1">
      <c r="A11" s="79" t="s">
        <v>137</v>
      </c>
      <c r="B11" s="172">
        <f t="shared" si="0"/>
        <v>16</v>
      </c>
      <c r="C11" s="163">
        <v>12</v>
      </c>
      <c r="D11" s="163">
        <v>4</v>
      </c>
      <c r="E11" s="81" t="s">
        <v>136</v>
      </c>
      <c r="F11" s="172">
        <f t="shared" si="1"/>
        <v>7632</v>
      </c>
      <c r="G11" s="173">
        <v>3955</v>
      </c>
      <c r="H11" s="163">
        <v>3677</v>
      </c>
    </row>
    <row r="12" spans="1:8" s="6" customFormat="1" ht="23.25" customHeight="1">
      <c r="A12" s="79" t="s">
        <v>139</v>
      </c>
      <c r="B12" s="172">
        <f t="shared" si="0"/>
        <v>107</v>
      </c>
      <c r="C12" s="163">
        <v>59</v>
      </c>
      <c r="D12" s="163">
        <v>48</v>
      </c>
      <c r="E12" s="81" t="s">
        <v>138</v>
      </c>
      <c r="F12" s="172">
        <f t="shared" si="1"/>
        <v>1458</v>
      </c>
      <c r="G12" s="173">
        <v>753</v>
      </c>
      <c r="H12" s="163">
        <v>705</v>
      </c>
    </row>
    <row r="13" spans="1:8" s="6" customFormat="1" ht="23.25" customHeight="1">
      <c r="A13" s="79" t="s">
        <v>141</v>
      </c>
      <c r="B13" s="172">
        <f t="shared" si="0"/>
        <v>13</v>
      </c>
      <c r="C13" s="163">
        <v>6</v>
      </c>
      <c r="D13" s="163">
        <v>7</v>
      </c>
      <c r="E13" s="81" t="s">
        <v>140</v>
      </c>
      <c r="F13" s="172">
        <f t="shared" si="1"/>
        <v>302</v>
      </c>
      <c r="G13" s="173">
        <v>153</v>
      </c>
      <c r="H13" s="163">
        <v>149</v>
      </c>
    </row>
    <row r="14" spans="1:8" s="6" customFormat="1" ht="23.25" customHeight="1">
      <c r="A14" s="79" t="s">
        <v>143</v>
      </c>
      <c r="B14" s="172">
        <f t="shared" si="0"/>
        <v>17</v>
      </c>
      <c r="C14" s="163">
        <v>9</v>
      </c>
      <c r="D14" s="163">
        <v>8</v>
      </c>
      <c r="E14" s="81" t="s">
        <v>142</v>
      </c>
      <c r="F14" s="172">
        <f t="shared" si="1"/>
        <v>138</v>
      </c>
      <c r="G14" s="173">
        <v>76</v>
      </c>
      <c r="H14" s="163">
        <v>62</v>
      </c>
    </row>
    <row r="15" spans="1:8" s="6" customFormat="1" ht="23.25" customHeight="1">
      <c r="A15" s="79" t="s">
        <v>145</v>
      </c>
      <c r="B15" s="172">
        <f t="shared" si="0"/>
        <v>27</v>
      </c>
      <c r="C15" s="163">
        <v>19</v>
      </c>
      <c r="D15" s="163">
        <v>8</v>
      </c>
      <c r="E15" s="81" t="s">
        <v>144</v>
      </c>
      <c r="F15" s="172">
        <f t="shared" si="1"/>
        <v>49</v>
      </c>
      <c r="G15" s="173">
        <v>24</v>
      </c>
      <c r="H15" s="163">
        <v>25</v>
      </c>
    </row>
    <row r="16" spans="1:8" s="6" customFormat="1" ht="23.25" customHeight="1">
      <c r="A16" s="79" t="s">
        <v>147</v>
      </c>
      <c r="B16" s="172">
        <f t="shared" si="0"/>
        <v>72</v>
      </c>
      <c r="C16" s="163">
        <v>48</v>
      </c>
      <c r="D16" s="163">
        <v>24</v>
      </c>
      <c r="E16" s="81" t="s">
        <v>146</v>
      </c>
      <c r="F16" s="172">
        <f t="shared" si="1"/>
        <v>46</v>
      </c>
      <c r="G16" s="173">
        <v>23</v>
      </c>
      <c r="H16" s="163">
        <v>23</v>
      </c>
    </row>
    <row r="17" spans="1:8" s="6" customFormat="1" ht="23.25" customHeight="1">
      <c r="A17" s="79" t="s">
        <v>149</v>
      </c>
      <c r="B17" s="172">
        <f t="shared" si="0"/>
        <v>45</v>
      </c>
      <c r="C17" s="163">
        <v>26</v>
      </c>
      <c r="D17" s="163">
        <v>19</v>
      </c>
      <c r="E17" s="81" t="s">
        <v>148</v>
      </c>
      <c r="F17" s="172">
        <f t="shared" si="1"/>
        <v>192</v>
      </c>
      <c r="G17" s="173">
        <v>105</v>
      </c>
      <c r="H17" s="163">
        <v>87</v>
      </c>
    </row>
    <row r="18" spans="1:8" s="6" customFormat="1" ht="23.25" customHeight="1">
      <c r="A18" s="79" t="s">
        <v>151</v>
      </c>
      <c r="B18" s="172">
        <f t="shared" si="0"/>
        <v>177</v>
      </c>
      <c r="C18" s="163">
        <v>162</v>
      </c>
      <c r="D18" s="163">
        <v>15</v>
      </c>
      <c r="E18" s="81" t="s">
        <v>150</v>
      </c>
      <c r="F18" s="172">
        <f t="shared" si="1"/>
        <v>307</v>
      </c>
      <c r="G18" s="173">
        <v>178</v>
      </c>
      <c r="H18" s="163">
        <v>129</v>
      </c>
    </row>
    <row r="19" spans="1:8" s="6" customFormat="1" ht="23.25" customHeight="1">
      <c r="A19" s="79" t="s">
        <v>153</v>
      </c>
      <c r="B19" s="172">
        <f t="shared" si="0"/>
        <v>536</v>
      </c>
      <c r="C19" s="163">
        <v>294</v>
      </c>
      <c r="D19" s="163">
        <v>242</v>
      </c>
      <c r="E19" s="81" t="s">
        <v>152</v>
      </c>
      <c r="F19" s="172">
        <f t="shared" si="1"/>
        <v>96</v>
      </c>
      <c r="G19" s="173">
        <v>51</v>
      </c>
      <c r="H19" s="163">
        <v>45</v>
      </c>
    </row>
    <row r="20" spans="1:8" s="6" customFormat="1" ht="23.25" customHeight="1">
      <c r="A20" s="79" t="s">
        <v>155</v>
      </c>
      <c r="B20" s="172">
        <f t="shared" si="0"/>
        <v>530</v>
      </c>
      <c r="C20" s="163">
        <v>303</v>
      </c>
      <c r="D20" s="163">
        <v>227</v>
      </c>
      <c r="E20" s="81" t="s">
        <v>154</v>
      </c>
      <c r="F20" s="172">
        <f t="shared" si="1"/>
        <v>97</v>
      </c>
      <c r="G20" s="173">
        <v>50</v>
      </c>
      <c r="H20" s="163">
        <v>47</v>
      </c>
    </row>
    <row r="21" spans="1:8" s="6" customFormat="1" ht="23.25" customHeight="1">
      <c r="A21" s="79" t="s">
        <v>157</v>
      </c>
      <c r="B21" s="172">
        <f t="shared" si="0"/>
        <v>2238</v>
      </c>
      <c r="C21" s="163">
        <v>1243</v>
      </c>
      <c r="D21" s="163">
        <v>995</v>
      </c>
      <c r="E21" s="81" t="s">
        <v>156</v>
      </c>
      <c r="F21" s="172">
        <f t="shared" si="1"/>
        <v>140</v>
      </c>
      <c r="G21" s="173">
        <v>81</v>
      </c>
      <c r="H21" s="163">
        <v>59</v>
      </c>
    </row>
    <row r="22" spans="1:8" s="6" customFormat="1" ht="23.25" customHeight="1">
      <c r="A22" s="79" t="s">
        <v>159</v>
      </c>
      <c r="B22" s="172">
        <f t="shared" si="0"/>
        <v>848</v>
      </c>
      <c r="C22" s="163">
        <v>487</v>
      </c>
      <c r="D22" s="163">
        <v>361</v>
      </c>
      <c r="E22" s="81" t="s">
        <v>158</v>
      </c>
      <c r="F22" s="172">
        <f t="shared" si="1"/>
        <v>109</v>
      </c>
      <c r="G22" s="173">
        <v>58</v>
      </c>
      <c r="H22" s="163">
        <v>51</v>
      </c>
    </row>
    <row r="23" spans="1:8" s="6" customFormat="1" ht="23.25" customHeight="1">
      <c r="A23" s="79" t="s">
        <v>161</v>
      </c>
      <c r="B23" s="172">
        <f t="shared" si="0"/>
        <v>46</v>
      </c>
      <c r="C23" s="163">
        <v>29</v>
      </c>
      <c r="D23" s="163">
        <v>17</v>
      </c>
      <c r="E23" s="81" t="s">
        <v>160</v>
      </c>
      <c r="F23" s="172">
        <f t="shared" si="1"/>
        <v>48</v>
      </c>
      <c r="G23" s="173">
        <v>25</v>
      </c>
      <c r="H23" s="163">
        <v>23</v>
      </c>
    </row>
    <row r="24" spans="1:8" s="6" customFormat="1" ht="23.25" customHeight="1">
      <c r="A24" s="79" t="s">
        <v>163</v>
      </c>
      <c r="B24" s="172">
        <f t="shared" si="0"/>
        <v>46</v>
      </c>
      <c r="C24" s="163">
        <v>28</v>
      </c>
      <c r="D24" s="163">
        <v>18</v>
      </c>
      <c r="E24" s="81" t="s">
        <v>162</v>
      </c>
      <c r="F24" s="172">
        <f t="shared" si="1"/>
        <v>506</v>
      </c>
      <c r="G24" s="173">
        <v>293</v>
      </c>
      <c r="H24" s="163">
        <v>213</v>
      </c>
    </row>
    <row r="25" spans="1:8" s="6" customFormat="1" ht="23.25" customHeight="1">
      <c r="A25" s="79" t="s">
        <v>165</v>
      </c>
      <c r="B25" s="172">
        <f t="shared" si="0"/>
        <v>98</v>
      </c>
      <c r="C25" s="163">
        <v>58</v>
      </c>
      <c r="D25" s="163">
        <v>40</v>
      </c>
      <c r="E25" s="81" t="s">
        <v>164</v>
      </c>
      <c r="F25" s="172">
        <f t="shared" si="1"/>
        <v>36</v>
      </c>
      <c r="G25" s="173">
        <v>23</v>
      </c>
      <c r="H25" s="163">
        <v>13</v>
      </c>
    </row>
    <row r="26" spans="1:8" s="6" customFormat="1" ht="23.25" customHeight="1">
      <c r="A26" s="79" t="s">
        <v>167</v>
      </c>
      <c r="B26" s="172">
        <f t="shared" si="0"/>
        <v>65</v>
      </c>
      <c r="C26" s="163">
        <v>32</v>
      </c>
      <c r="D26" s="163">
        <v>33</v>
      </c>
      <c r="E26" s="81" t="s">
        <v>166</v>
      </c>
      <c r="F26" s="172">
        <f t="shared" si="1"/>
        <v>47</v>
      </c>
      <c r="G26" s="173">
        <v>26</v>
      </c>
      <c r="H26" s="163">
        <v>21</v>
      </c>
    </row>
    <row r="27" spans="1:8" s="6" customFormat="1" ht="23.25" customHeight="1">
      <c r="A27" s="79" t="s">
        <v>169</v>
      </c>
      <c r="B27" s="172">
        <f t="shared" si="0"/>
        <v>14</v>
      </c>
      <c r="C27" s="163">
        <v>7</v>
      </c>
      <c r="D27" s="163">
        <v>7</v>
      </c>
      <c r="E27" s="81" t="s">
        <v>168</v>
      </c>
      <c r="F27" s="172">
        <f t="shared" si="1"/>
        <v>87</v>
      </c>
      <c r="G27" s="173">
        <v>46</v>
      </c>
      <c r="H27" s="163">
        <v>41</v>
      </c>
    </row>
    <row r="28" spans="1:8" s="6" customFormat="1" ht="23.25" customHeight="1">
      <c r="A28" s="79" t="s">
        <v>171</v>
      </c>
      <c r="B28" s="172">
        <f t="shared" si="0"/>
        <v>64</v>
      </c>
      <c r="C28" s="163">
        <v>33</v>
      </c>
      <c r="D28" s="163">
        <v>31</v>
      </c>
      <c r="E28" s="81" t="s">
        <v>170</v>
      </c>
      <c r="F28" s="172">
        <f t="shared" si="1"/>
        <v>53</v>
      </c>
      <c r="G28" s="173">
        <v>22</v>
      </c>
      <c r="H28" s="163">
        <v>31</v>
      </c>
    </row>
    <row r="29" spans="1:8" s="6" customFormat="1" ht="23.25" customHeight="1">
      <c r="A29" s="79" t="s">
        <v>173</v>
      </c>
      <c r="B29" s="172">
        <f t="shared" si="0"/>
        <v>95</v>
      </c>
      <c r="C29" s="163">
        <v>50</v>
      </c>
      <c r="D29" s="163">
        <v>45</v>
      </c>
      <c r="E29" s="81" t="s">
        <v>172</v>
      </c>
      <c r="F29" s="172">
        <f t="shared" si="1"/>
        <v>49</v>
      </c>
      <c r="G29" s="173">
        <v>27</v>
      </c>
      <c r="H29" s="163">
        <v>22</v>
      </c>
    </row>
    <row r="30" spans="1:8" s="6" customFormat="1" ht="23.25" customHeight="1">
      <c r="A30" s="79" t="s">
        <v>175</v>
      </c>
      <c r="B30" s="172">
        <f t="shared" si="0"/>
        <v>162</v>
      </c>
      <c r="C30" s="163">
        <v>84</v>
      </c>
      <c r="D30" s="163">
        <v>78</v>
      </c>
      <c r="E30" s="81" t="s">
        <v>174</v>
      </c>
      <c r="F30" s="172">
        <f t="shared" si="1"/>
        <v>115</v>
      </c>
      <c r="G30" s="173">
        <v>62</v>
      </c>
      <c r="H30" s="163">
        <v>53</v>
      </c>
    </row>
    <row r="31" spans="1:8" s="6" customFormat="1" ht="23.25" customHeight="1">
      <c r="A31" s="79" t="s">
        <v>177</v>
      </c>
      <c r="B31" s="172">
        <f t="shared" si="0"/>
        <v>664</v>
      </c>
      <c r="C31" s="163">
        <v>391</v>
      </c>
      <c r="D31" s="163">
        <v>273</v>
      </c>
      <c r="E31" s="81" t="s">
        <v>176</v>
      </c>
      <c r="F31" s="172">
        <f t="shared" si="1"/>
        <v>76</v>
      </c>
      <c r="G31" s="173">
        <v>33</v>
      </c>
      <c r="H31" s="163">
        <v>43</v>
      </c>
    </row>
    <row r="32" spans="1:8" s="6" customFormat="1" ht="23.25" customHeight="1">
      <c r="A32" s="79" t="s">
        <v>179</v>
      </c>
      <c r="B32" s="172">
        <f t="shared" si="0"/>
        <v>131</v>
      </c>
      <c r="C32" s="163">
        <v>78</v>
      </c>
      <c r="D32" s="163">
        <v>53</v>
      </c>
      <c r="E32" s="81" t="s">
        <v>178</v>
      </c>
      <c r="F32" s="172">
        <f t="shared" si="1"/>
        <v>1124</v>
      </c>
      <c r="G32" s="185">
        <v>508</v>
      </c>
      <c r="H32" s="185">
        <v>616</v>
      </c>
    </row>
    <row r="33" spans="1:8" s="6" customFormat="1" ht="23.25" customHeight="1" thickBot="1">
      <c r="A33" s="79"/>
      <c r="B33" s="172"/>
      <c r="C33" s="163"/>
      <c r="D33" s="163"/>
      <c r="E33" s="81" t="s">
        <v>180</v>
      </c>
      <c r="F33" s="172">
        <f t="shared" si="1"/>
        <v>7</v>
      </c>
      <c r="G33" s="248">
        <v>4</v>
      </c>
      <c r="H33" s="248">
        <v>3</v>
      </c>
    </row>
    <row r="34" spans="1:8" s="6" customFormat="1" ht="15" customHeight="1">
      <c r="A34" s="197" t="s">
        <v>298</v>
      </c>
      <c r="B34" s="180"/>
      <c r="C34" s="180"/>
      <c r="D34" s="180"/>
      <c r="E34" s="180"/>
      <c r="F34" s="184"/>
      <c r="G34" s="184"/>
      <c r="H34" s="182" t="s">
        <v>296</v>
      </c>
    </row>
    <row r="35" spans="1:8" s="6" customFormat="1" ht="21" customHeight="1">
      <c r="A35" s="73"/>
      <c r="B35" s="4"/>
      <c r="C35" s="4"/>
      <c r="D35" s="4"/>
      <c r="E35" s="4"/>
      <c r="F35" s="74"/>
      <c r="G35" s="74"/>
      <c r="H35" s="74"/>
    </row>
    <row r="36" spans="1:8" s="6" customFormat="1" ht="21" customHeight="1">
      <c r="A36" s="73"/>
      <c r="B36" s="74"/>
      <c r="C36" s="74"/>
      <c r="D36" s="74"/>
      <c r="E36" s="74"/>
      <c r="F36" s="74"/>
      <c r="G36" s="74"/>
      <c r="H36" s="74"/>
    </row>
  </sheetData>
  <sheetProtection/>
  <printOptions/>
  <pageMargins left="0.984251968503937" right="0.984251968503937" top="0.787401574803149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13.375" defaultRowHeight="13.5"/>
  <cols>
    <col min="1" max="1" width="11.625" style="0" customWidth="1"/>
    <col min="2" max="4" width="9.625" style="0" customWidth="1"/>
    <col min="5" max="5" width="11.625" style="1" customWidth="1"/>
    <col min="6" max="8" width="9.625" style="0" customWidth="1"/>
    <col min="9" max="9" width="10.125" style="0" customWidth="1"/>
    <col min="10" max="10" width="9.00390625" style="0" customWidth="1"/>
    <col min="11" max="11" width="12.875" style="0" customWidth="1"/>
    <col min="12" max="14" width="10.125" style="0" customWidth="1"/>
    <col min="15" max="15" width="9.375" style="0" customWidth="1"/>
    <col min="16" max="19" width="12.75390625" style="0" customWidth="1"/>
  </cols>
  <sheetData>
    <row r="1" spans="1:8" s="213" customFormat="1" ht="15" customHeight="1">
      <c r="A1" s="215" t="s">
        <v>452</v>
      </c>
      <c r="E1" s="212"/>
      <c r="H1" s="210"/>
    </row>
    <row r="2" ht="12" customHeight="1"/>
    <row r="3" spans="1:8" s="6" customFormat="1" ht="12.75" customHeight="1">
      <c r="A3" s="72" t="s">
        <v>455</v>
      </c>
      <c r="B3" s="4"/>
      <c r="C3" s="4"/>
      <c r="D3" s="4"/>
      <c r="E3" s="4"/>
      <c r="F3" s="74"/>
      <c r="G3" s="74"/>
      <c r="H3" s="74"/>
    </row>
    <row r="4" spans="1:8" s="6" customFormat="1" ht="12.75" customHeight="1">
      <c r="A4" s="73"/>
      <c r="B4" s="74"/>
      <c r="C4" s="74"/>
      <c r="D4" s="74"/>
      <c r="E4" s="74"/>
      <c r="F4" s="74"/>
      <c r="G4" s="74"/>
      <c r="H4" s="74"/>
    </row>
  </sheetData>
  <sheetProtection/>
  <printOptions/>
  <pageMargins left="0.984251968503937" right="0.984251968503937" top="0.7874015748031497" bottom="0.7874015748031497" header="0.5118110236220472" footer="0.5118110236220472"/>
  <pageSetup firstPageNumber="2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</cp:lastModifiedBy>
  <cp:lastPrinted>2016-04-05T11:33:47Z</cp:lastPrinted>
  <dcterms:created xsi:type="dcterms:W3CDTF">2013-01-09T00:19:40Z</dcterms:created>
  <dcterms:modified xsi:type="dcterms:W3CDTF">2016-04-05T11:35:03Z</dcterms:modified>
  <cp:category/>
  <cp:version/>
  <cp:contentType/>
  <cp:contentStatus/>
</cp:coreProperties>
</file>